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ácia" sheetId="1" r:id="rId1"/>
    <sheet name="Kryci_list 386" sheetId="2" r:id="rId2"/>
    <sheet name="Rekap 386" sheetId="3" r:id="rId3"/>
    <sheet name="SO 386" sheetId="4" r:id="rId4"/>
    <sheet name="Krycí list stavby" sheetId="5" r:id="rId5"/>
  </sheets>
  <definedNames/>
  <calcPr fullCalcOnLoad="1"/>
</workbook>
</file>

<file path=xl/sharedStrings.xml><?xml version="1.0" encoding="utf-8"?>
<sst xmlns="http://schemas.openxmlformats.org/spreadsheetml/2006/main" count="481" uniqueCount="207">
  <si>
    <t>Rekapitulácia rozpočtu</t>
  </si>
  <si>
    <t xml:space="preserve">           Sadzby DPH</t>
  </si>
  <si>
    <t>nízka</t>
  </si>
  <si>
    <t>vysoká</t>
  </si>
  <si>
    <t>Stavba: Stavebné úpravy garzónky v BD Hladovka</t>
  </si>
  <si>
    <t>Názov objektu</t>
  </si>
  <si>
    <t>ZRN</t>
  </si>
  <si>
    <t>VRN</t>
  </si>
  <si>
    <t>HZS</t>
  </si>
  <si>
    <t>Kompl.čin.</t>
  </si>
  <si>
    <t>Ost. náklady</t>
  </si>
  <si>
    <t>Cena</t>
  </si>
  <si>
    <t>Garzónka na prízemí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</si>
  <si>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</si>
  <si>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</si>
  <si>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</si>
  <si>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</si>
  <si>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rozpočtu</t>
  </si>
  <si>
    <t xml:space="preserve">Miesto: </t>
  </si>
  <si>
    <t>Objekt: Garzónka na prízemí</t>
  </si>
  <si>
    <t xml:space="preserve">Ks: </t>
  </si>
  <si>
    <t xml:space="preserve">Zákazka: </t>
  </si>
  <si>
    <t xml:space="preserve">Spracoval: </t>
  </si>
  <si>
    <t xml:space="preserve">Dňa </t>
  </si>
  <si>
    <t>19. 1. 2011</t>
  </si>
  <si>
    <t>Odberateľ: Obec Hladovka</t>
  </si>
  <si>
    <t xml:space="preserve">IČO: </t>
  </si>
  <si>
    <t xml:space="preserve">DIČ: </t>
  </si>
  <si>
    <t>Dodávateľ: Konkurzom</t>
  </si>
  <si>
    <t xml:space="preserve">Projektant: </t>
  </si>
  <si>
    <t xml:space="preserve">A 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</si>
  <si>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</si>
  <si>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</si>
  <si>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</si>
  <si>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</si>
  <si>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</si>
  <si>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</si>
  <si>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</si>
  <si>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</si>
  <si>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</si>
  <si>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</si>
  <si>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</si>
  <si>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>Spolu</t>
  </si>
  <si>
    <t xml:space="preserve">C 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</si>
  <si>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</si>
  <si>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</si>
  <si>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</si>
  <si>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</si>
  <si>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</si>
  <si>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</si>
  <si>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</si>
  <si>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</si>
  <si>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</si>
  <si>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</si>
  <si>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</si>
  <si>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</si>
  <si>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</si>
  <si>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</si>
  <si>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</si>
  <si>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</si>
  <si>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>Odberateľ</t>
  </si>
  <si>
    <t>Dodávateľ</t>
  </si>
  <si>
    <t>Dátum: 19. 1. 2011</t>
  </si>
  <si>
    <t>Prehľad rozpočtových nákladov</t>
  </si>
  <si>
    <t>Oddiel</t>
  </si>
  <si>
    <t>Hmotnosť (T)</t>
  </si>
  <si>
    <t>Suť (T)</t>
  </si>
  <si>
    <t>Práce HSV</t>
  </si>
  <si>
    <t>ZEMNÉ PRÁCE</t>
  </si>
  <si>
    <t>ZVISLÉ KONŠTRUKCIE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</si>
  <si>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</si>
  <si>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</si>
  <si>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</si>
  <si>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</si>
  <si>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</si>
  <si>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</si>
  <si>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PODLAHY A OBKLADY KERAMICKÉ-DLAŽBY</t>
  </si>
  <si>
    <t>PODLAHY VLYSOVÉ A PARKETOVÉ</t>
  </si>
  <si>
    <t>PODLAHY POVLAKOVÉ</t>
  </si>
  <si>
    <t>PODLAHY A OBKLADY KERAMICKÉ-OBKLADY</t>
  </si>
  <si>
    <t>NÁTERY</t>
  </si>
  <si>
    <t>MAĽBY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</si>
  <si>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</si>
  <si>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</si>
  <si>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</si>
  <si>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</si>
  <si>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</si>
  <si>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</si>
  <si>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</si>
  <si>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</si>
  <si>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</si>
  <si>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</si>
  <si>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</si>
  <si>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950/C01</t>
  </si>
  <si>
    <t>Revízia el.inšt.kontrola stavu el.okr.vr.inšt.</t>
  </si>
  <si>
    <t>OBVO</t>
  </si>
  <si>
    <t xml:space="preserve"> 11/A 1</t>
  </si>
  <si>
    <t>Murovanie priecky PORFIX 500x250x100 hr.100 mm</t>
  </si>
  <si>
    <t>M2</t>
  </si>
  <si>
    <t>Ukotvenie priečok k murovaným konštrukciam</t>
  </si>
  <si>
    <t>M</t>
  </si>
  <si>
    <t>Ukotvenie priečok k betónovým konštrukciam</t>
  </si>
  <si>
    <t>Príplatok za protipliesňovú prísadu do štukovej vrstvy omietok vnút. stien a pilierov</t>
  </si>
  <si>
    <t>Príplatok za prísadou na zvýšenie priľnavoti postreku pod omietky stien a pilierov</t>
  </si>
  <si>
    <t>Vnútorná omietka vápenná alebo vápennocementová v podlaží a v schodisku stien štuková</t>
  </si>
  <si>
    <t>Zatretie škár murovaných konštrukcií vnút. stien z tvárnic alebo dosiek</t>
  </si>
  <si>
    <t>Príplatok za zabudované rohovníky (uholníky) na hrany stien (meria sa v m dľ.)</t>
  </si>
  <si>
    <t>Potiahnutie vnútorných stien, sklotextílnou mriežkou</t>
  </si>
  <si>
    <t xml:space="preserve">Mazanina z betónu perlitového zn.80-900 hr.do 50 </t>
  </si>
  <si>
    <t>M3</t>
  </si>
  <si>
    <t>Osadenie oceľového uholníkového rámu s dverovými krídlami, plochy otvoru do 2,5 m2</t>
  </si>
  <si>
    <t>KUS</t>
  </si>
  <si>
    <t xml:space="preserve"> 14/C 1</t>
  </si>
  <si>
    <t>Oprava omietok stropov v množstve do 50 % štukových</t>
  </si>
  <si>
    <t>Začistenie omietok (s dodaním hmoty) okolo okien, dverí,podláh, obkladov atď.</t>
  </si>
  <si>
    <t>Vnútorná omietka stien Terranova-Terrasan, sanačná s vyľahčujúcimi prísadami,hr.3 cm,kód P721</t>
  </si>
  <si>
    <t xml:space="preserve"> 15/A 2</t>
  </si>
  <si>
    <t>Poter cementový, oceľovým hladidlom hladený, hr.do 20 mm, jednotlivej plochy nad 5 do 30 m2</t>
  </si>
  <si>
    <t>S/S50</t>
  </si>
  <si>
    <t>Oceľová zárubeň CgU pre požiarne jednokrídlové dvere 800x1970</t>
  </si>
  <si>
    <t>Presun hmôt pre budovy JKSO 801, 803,812,zvislá konštr.z tehál,tvárnic,z kovu výšky do 12 m</t>
  </si>
  <si>
    <t>T</t>
  </si>
  <si>
    <t>711/A 1</t>
  </si>
  <si>
    <t>Zhotovenie izolácie poti zemnej vlhkosti a povrchovej vodeI AQUAFIN 2K na ploche zvislej</t>
  </si>
  <si>
    <t>Presun hmôt pre izoláciu proti vode v objektoch výšky nad 6 do 12 m</t>
  </si>
  <si>
    <t>%</t>
  </si>
  <si>
    <t>713/A 1</t>
  </si>
  <si>
    <t>Montáž tepelnej izolácie pásmi stropov, rovným spodkom s úpravou viazacím</t>
  </si>
  <si>
    <t>713/A 5</t>
  </si>
  <si>
    <t>S/S20</t>
  </si>
  <si>
    <t>ORSIL UNI hrúbka 60mm</t>
  </si>
  <si>
    <t>721/A 5</t>
  </si>
  <si>
    <t>721/B 5</t>
  </si>
  <si>
    <t>771/A 1</t>
  </si>
  <si>
    <t>Montáž soklíkov z obkladačiek pórovinových, alebo opakných rovných veľ. 200x100 mm</t>
  </si>
  <si>
    <t>Montáž podláh z dlaždíc keramických hladkých, protisklz. alebo reliéfovaných do malty 300x300 mm</t>
  </si>
  <si>
    <t>Presun hmôt pre podlahy z dlaždíc v objektoch výšky nad 6 do 12 m</t>
  </si>
  <si>
    <t>S/S70</t>
  </si>
  <si>
    <t>Dlaždice keramické  Taunus - gres   Mont Blanc 300x300</t>
  </si>
  <si>
    <t>775/A 1</t>
  </si>
  <si>
    <t>Zhotovenie parketovej podlahy s podložkou, parozábranou a s olištovaním,laminované tabule 1946x194 mm</t>
  </si>
  <si>
    <t>Presun hmôt pre podlahy vlysové a parketové v objektoch výšky nad 6 do 12 m</t>
  </si>
  <si>
    <t>S/S90</t>
  </si>
  <si>
    <t xml:space="preserve">Laminátové parkety KRONOSPAN, GALAXY CLICK - RUSTIKAL, KRONOFIX AC3/31 (1285x192) HDF 7 mm, PARKETT PLUS </t>
  </si>
  <si>
    <t xml:space="preserve">Lišta soklová WELT 40N a WELT 40Z, STANDRD, PARKETT PLUS </t>
  </si>
  <si>
    <t xml:space="preserve">Lišta soklová, BN, roh spojka a ukončenie, PARKETT PLUS </t>
  </si>
  <si>
    <t>775/B 2</t>
  </si>
  <si>
    <t>Odstránenie povlakových podláh z nášľapnej plochy lepených bez podložky,  -0,00100t</t>
  </si>
  <si>
    <t>771/A 2</t>
  </si>
  <si>
    <t>Montáž obkladov stien z obkladačiek hutných, keramických do tmelu,veľkosť 200x200 mm</t>
  </si>
  <si>
    <t>Montáž obkladov do tmelu . Príplatok za škárovanie bielym cementom</t>
  </si>
  <si>
    <t>Montáž plastových profilov pre obklad do tmelu - roh steny</t>
  </si>
  <si>
    <t>Montáž obkladov ostenia z obkladačiek hutných, polohutných do tmelu,rámovky</t>
  </si>
  <si>
    <t>Presun hmôt pre obklady keramické v objektoch výšky nad 6 do 12 m</t>
  </si>
  <si>
    <t>P/P 1</t>
  </si>
  <si>
    <t xml:space="preserve"> H120000030</t>
  </si>
  <si>
    <t>PROFIL 20/2 ŠTVORCOVÝ</t>
  </si>
  <si>
    <t>KG</t>
  </si>
  <si>
    <t>Obkladačky keramické glazované jednofarebné hladké B 200x200 trieda oteruvzdornosti I IIa</t>
  </si>
  <si>
    <t>783/A 1</t>
  </si>
  <si>
    <t>Nátery kov.potr.a armatúr syntet. do DN 100 mm jednonás. 1x email a základný náter</t>
  </si>
  <si>
    <t>783/B 1</t>
  </si>
  <si>
    <t>Odstránenie starých náterov z kovových stavebných doplnkových konštrukcií oškrabaním</t>
  </si>
  <si>
    <t>Odstránenie starých náterov z kovových potrubí a armatúr potrubie do DN 50 mm</t>
  </si>
  <si>
    <t>783/C 1</t>
  </si>
  <si>
    <t>Oprava náterov kov.stav.doplnk.konštr. syntetické farby šedej na vzduchu schnúce 1x emailovaním</t>
  </si>
  <si>
    <t>784/A 1</t>
  </si>
  <si>
    <t>Pačokovanie vápenným mliekom dvojnás. s obrúsením a presadrovaním v miestnostiach výšky do 3, 80 m</t>
  </si>
  <si>
    <t>Maľby z maliarskych zmesí tekutých Primalex dvoj- a viacfarebné s bielym stropom dvojnás. do 3, 80 m</t>
  </si>
  <si>
    <t>921/M21</t>
  </si>
  <si>
    <t>Rúrka ohybná elektroinštalačná, uložená pod omietkou, typ 23 - 16 mm</t>
  </si>
  <si>
    <t>Rúrka ohybná elektroinštalačná, uložená pod omietkou, typ 23 - 23 mm</t>
  </si>
  <si>
    <t>Rúrka ohybná elektroinštalačná, uložená pod omietkou, typ 23 - 29 mm</t>
  </si>
  <si>
    <t>Krabica odbočná s viečkom, svorkovnicou vrátane zapojenia (1903, KR 68) kruhová</t>
  </si>
  <si>
    <t>Krabica odbočná s viečkom, svorkovnicou vrátane zapojenia (KR 97) kruhová</t>
  </si>
  <si>
    <t>Ukončenie vodičov v rozvádzač. vrátane zapojenia a vodičovej koncovky do 2.5 mm2</t>
  </si>
  <si>
    <t>Ukončenie vodičov v rozvádzač. vrátane zapojenia a vodičovej koncovky do 6 mm2</t>
  </si>
  <si>
    <t>Spínač nástenný pre prostredie obyčajné alebo vlhké vrátane zapojenia dvojpólový - radenie 2</t>
  </si>
  <si>
    <t>Spínač nástenný pre prostredie obyčajné alebo vlhké vrátane zapojenia sériový prepínač-radenie 5</t>
  </si>
  <si>
    <t>Spínač nástenný pre prostredie obyčajné alebo vlhké vrátane zapojenia striedavý prep. -radenie 6</t>
  </si>
  <si>
    <t>Domová zásuvka polozapustená alebo zapustená vrátane zapojenia 10/16 A 250 V 2P + Z</t>
  </si>
  <si>
    <t xml:space="preserve">Montáž skrine na stenu, vrátane murárskych prác a zapojenia vodičov </t>
  </si>
  <si>
    <t>Svietidlo žiarovkové - typ 211 04 01 - 60 W, bytové stropné</t>
  </si>
  <si>
    <t>Vodič uložený pod omietkou CYY 1, 5</t>
  </si>
  <si>
    <t>Vodič uložený pod omietkou CYY 6</t>
  </si>
  <si>
    <t>Kábel uložený pod omietkou CYKY 3 x 1, 5</t>
  </si>
  <si>
    <t>Kábel uložený pod omietkou CYKY 3 x 2, 5</t>
  </si>
  <si>
    <t>Kábel uložený pod omietkou CYKY 4 x 6</t>
  </si>
  <si>
    <t xml:space="preserve"> HH0003248</t>
  </si>
  <si>
    <t>Rrozvádzač RE 2 UOB  20A</t>
  </si>
  <si>
    <t>S/S30</t>
  </si>
  <si>
    <t>Kábel silový medený CYKY 3Jx01,5</t>
  </si>
  <si>
    <t>Kábel silový medený CYKY-J 4x2,5</t>
  </si>
  <si>
    <t>Kábel silový medený CYKY-O 4x6</t>
  </si>
  <si>
    <t>Vodič medený CY 06   žltozelený</t>
  </si>
  <si>
    <t>Spínač stláčací do vlhka    35363-81    25A</t>
  </si>
  <si>
    <t>Spínač 1 do vlhka    3553-01629</t>
  </si>
  <si>
    <t>Prepínač 5    3553-05289 B2    matný biely</t>
  </si>
  <si>
    <t>Prepínač 6    3553-06289 B2    matný biely</t>
  </si>
  <si>
    <t>L-Zásuvka GP-331 biela</t>
  </si>
  <si>
    <t>Rúrka PVC d 16 4FA  900 16</t>
  </si>
  <si>
    <t>Rúrka PVC d 23 4FA - 25m</t>
  </si>
  <si>
    <t>Rúrka PVC d 29 4FA 900 29</t>
  </si>
  <si>
    <t>Krabica  KR-97</t>
  </si>
  <si>
    <t>Krabica univerzálna  typ: KU 68 LA/1    111001027</t>
  </si>
  <si>
    <t>Svietidlo  PHILIPS stropné  FTCS 04-1XTL-D58W IC O</t>
  </si>
  <si>
    <t>Krycí list stavby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</si>
</sst>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\ ###\ ##0.00"/>
    <numFmt numFmtId="165" formatCode="###\ ###\ ##0.0000"/>
    <numFmt numFmtId="166" formatCode="########################################"/>
    <numFmt numFmtId="167" formatCode="###\ ###\ ##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1"/>
      <color indexed="8"/>
      <name val="Arial CE"/>
      <family val="2"/>
    </font>
    <font>
      <sz val="8"/>
      <color indexed="12"/>
      <name val="Arial CE"/>
      <family val="2"/>
    </font>
    <font>
      <sz val="12"/>
      <color indexed="8"/>
      <name val="Arial CE"/>
      <family val="2"/>
    </font>
    <font>
      <b/>
      <sz val="9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/>
    </border>
    <border>
      <left/>
      <right style="thin">
        <color indexed="9"/>
      </right>
      <top style="double">
        <color indexed="8"/>
      </top>
      <bottom/>
    </border>
    <border>
      <left style="thin">
        <color indexed="9"/>
      </left>
      <right style="thin">
        <color indexed="9"/>
      </right>
      <top style="double">
        <color indexed="8"/>
      </top>
      <bottom/>
    </border>
    <border>
      <left style="thin">
        <color indexed="9"/>
      </left>
      <right/>
      <top style="double">
        <color indexed="8"/>
      </top>
      <bottom/>
    </border>
    <border>
      <left style="thin">
        <color indexed="9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9"/>
      </right>
      <top style="thin">
        <color indexed="23"/>
      </top>
      <bottom/>
    </border>
    <border>
      <left/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 style="thin">
        <color indexed="23"/>
      </top>
      <bottom style="thin">
        <color indexed="23"/>
      </bottom>
    </border>
    <border>
      <left style="thin">
        <color indexed="9"/>
      </left>
      <right style="double">
        <color indexed="8"/>
      </right>
      <top style="thin">
        <color indexed="23"/>
      </top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double">
        <color indexed="8"/>
      </right>
      <top style="thin">
        <color indexed="23"/>
      </top>
      <bottom/>
    </border>
    <border>
      <left/>
      <right style="thin">
        <color indexed="9"/>
      </right>
      <top style="thin">
        <color indexed="23"/>
      </top>
      <bottom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/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/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double">
        <color indexed="8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/>
    </border>
    <border>
      <left style="thin">
        <color indexed="23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/>
      <right/>
      <top style="thin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double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double">
        <color indexed="8"/>
      </right>
      <top style="thin">
        <color indexed="23"/>
      </top>
      <bottom style="thin">
        <color indexed="23"/>
      </bottom>
    </border>
    <border>
      <left style="double">
        <color indexed="8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 style="double">
        <color indexed="8"/>
      </right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double">
        <color indexed="8"/>
      </left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/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double">
        <color indexed="8"/>
      </right>
      <top/>
      <bottom style="thin">
        <color indexed="23"/>
      </bottom>
    </border>
    <border>
      <left style="thin">
        <color indexed="23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/>
      <right/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/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double">
        <color indexed="8"/>
      </left>
      <right style="thin">
        <color indexed="23"/>
      </right>
      <top style="double">
        <color indexed="8"/>
      </top>
      <bottom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/>
      <right style="double">
        <color indexed="8"/>
      </right>
      <top style="thin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23"/>
      </right>
      <top/>
      <bottom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/>
      <bottom style="double">
        <color indexed="8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/>
      <top style="double">
        <color indexed="8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 style="double">
        <color indexed="8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double">
        <color indexed="8"/>
      </right>
      <top/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thin">
        <color indexed="9"/>
      </top>
      <bottom/>
    </border>
    <border>
      <left/>
      <right/>
      <top style="thin">
        <color indexed="8"/>
      </top>
      <bottom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23"/>
      </right>
      <top style="thin">
        <color indexed="8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10" xfId="36" applyFont="1" applyFill="1" applyBorder="1">
      <alignment/>
      <protection/>
    </xf>
    <xf numFmtId="0" fontId="2" fillId="0" borderId="0" xfId="36" applyFont="1">
      <alignment/>
      <protection/>
    </xf>
    <xf numFmtId="0" fontId="3" fillId="0" borderId="10" xfId="36" applyFont="1" applyFill="1" applyBorder="1">
      <alignment/>
      <protection/>
    </xf>
    <xf numFmtId="0" fontId="4" fillId="0" borderId="11" xfId="36" applyFont="1" applyFill="1" applyBorder="1">
      <alignment/>
      <protection/>
    </xf>
    <xf numFmtId="0" fontId="2" fillId="0" borderId="11" xfId="36" applyFont="1" applyFill="1" applyBorder="1" applyAlignment="1">
      <alignment horizontal="center"/>
      <protection/>
    </xf>
    <xf numFmtId="0" fontId="4" fillId="0" borderId="10" xfId="36" applyFont="1" applyFill="1" applyBorder="1">
      <alignment/>
      <protection/>
    </xf>
    <xf numFmtId="9" fontId="2" fillId="0" borderId="11" xfId="36" applyNumberFormat="1" applyFont="1" applyFill="1" applyBorder="1" applyAlignment="1">
      <alignment horizontal="center"/>
      <protection/>
    </xf>
    <xf numFmtId="0" fontId="4" fillId="0" borderId="10" xfId="36" applyFont="1" applyFill="1" applyBorder="1" applyAlignment="1">
      <alignment horizontal="center"/>
      <protection/>
    </xf>
    <xf numFmtId="0" fontId="5" fillId="0" borderId="12" xfId="36" applyFont="1" applyFill="1" applyBorder="1">
      <alignment/>
      <protection/>
    </xf>
    <xf numFmtId="164" fontId="5" fillId="0" borderId="12" xfId="36" applyNumberFormat="1" applyFont="1" applyFill="1" applyBorder="1">
      <alignment/>
      <protection/>
    </xf>
    <xf numFmtId="0" fontId="4" fillId="0" borderId="13" xfId="36" applyFont="1" applyFill="1" applyBorder="1">
      <alignment/>
      <protection/>
    </xf>
    <xf numFmtId="164" fontId="4" fillId="0" borderId="13" xfId="36" applyNumberFormat="1" applyFont="1" applyFill="1" applyBorder="1">
      <alignment/>
      <protection/>
    </xf>
    <xf numFmtId="0" fontId="5" fillId="0" borderId="0" xfId="36" applyFont="1">
      <alignment/>
      <protection/>
    </xf>
    <xf numFmtId="0" fontId="4" fillId="0" borderId="14" xfId="36" applyFont="1" applyFill="1" applyBorder="1">
      <alignment/>
      <protection/>
    </xf>
    <xf numFmtId="164" fontId="4" fillId="0" borderId="14" xfId="36" applyNumberFormat="1" applyFont="1" applyFill="1" applyBorder="1">
      <alignment/>
      <protection/>
    </xf>
    <xf numFmtId="164" fontId="4" fillId="0" borderId="10" xfId="36" applyNumberFormat="1" applyFont="1" applyFill="1" applyBorder="1">
      <alignment/>
      <protection/>
    </xf>
    <xf numFmtId="0" fontId="6" fillId="0" borderId="10" xfId="36" applyFont="1" applyFill="1" applyBorder="1">
      <alignment/>
      <protection/>
    </xf>
    <xf numFmtId="164" fontId="6" fillId="0" borderId="10" xfId="36" applyNumberFormat="1" applyFont="1" applyFill="1" applyBorder="1">
      <alignment/>
      <protection/>
    </xf>
    <xf numFmtId="164" fontId="2" fillId="0" borderId="0" xfId="36" applyNumberFormat="1" applyFont="1">
      <alignment/>
      <protection/>
    </xf>
    <xf numFmtId="0" fontId="2" fillId="0" borderId="15" xfId="36" applyFont="1" applyFill="1" applyBorder="1">
      <alignment/>
      <protection/>
    </xf>
    <xf numFmtId="0" fontId="3" fillId="0" borderId="15" xfId="36" applyFont="1" applyFill="1" applyBorder="1">
      <alignment/>
      <protection/>
    </xf>
    <xf numFmtId="0" fontId="2" fillId="0" borderId="16" xfId="36" applyFont="1" applyFill="1" applyBorder="1">
      <alignment/>
      <protection/>
    </xf>
    <xf numFmtId="0" fontId="7" fillId="0" borderId="17" xfId="36" applyFont="1" applyFill="1" applyBorder="1">
      <alignment/>
      <protection/>
    </xf>
    <xf numFmtId="0" fontId="2" fillId="0" borderId="18" xfId="36" applyFont="1" applyFill="1" applyBorder="1">
      <alignment/>
      <protection/>
    </xf>
    <xf numFmtId="0" fontId="2" fillId="0" borderId="19" xfId="36" applyFont="1" applyFill="1" applyBorder="1">
      <alignment/>
      <protection/>
    </xf>
    <xf numFmtId="0" fontId="5" fillId="0" borderId="19" xfId="36" applyFont="1" applyFill="1" applyBorder="1">
      <alignment/>
      <protection/>
    </xf>
    <xf numFmtId="0" fontId="2" fillId="0" borderId="20" xfId="36" applyFont="1" applyFill="1" applyBorder="1">
      <alignment/>
      <protection/>
    </xf>
    <xf numFmtId="0" fontId="2" fillId="0" borderId="21" xfId="36" applyFont="1" applyFill="1" applyBorder="1">
      <alignment/>
      <protection/>
    </xf>
    <xf numFmtId="0" fontId="5" fillId="0" borderId="22" xfId="36" applyFont="1" applyFill="1" applyBorder="1">
      <alignment/>
      <protection/>
    </xf>
    <xf numFmtId="0" fontId="2" fillId="0" borderId="23" xfId="36" applyFont="1" applyFill="1" applyBorder="1">
      <alignment/>
      <protection/>
    </xf>
    <xf numFmtId="0" fontId="2" fillId="0" borderId="24" xfId="36" applyFont="1" applyFill="1" applyBorder="1">
      <alignment/>
      <protection/>
    </xf>
    <xf numFmtId="0" fontId="5" fillId="0" borderId="24" xfId="36" applyFont="1" applyFill="1" applyBorder="1">
      <alignment/>
      <protection/>
    </xf>
    <xf numFmtId="0" fontId="2" fillId="0" borderId="25" xfId="36" applyFont="1" applyFill="1" applyBorder="1">
      <alignment/>
      <protection/>
    </xf>
    <xf numFmtId="0" fontId="2" fillId="0" borderId="26" xfId="36" applyFont="1" applyFill="1" applyBorder="1">
      <alignment/>
      <protection/>
    </xf>
    <xf numFmtId="0" fontId="2" fillId="0" borderId="22" xfId="36" applyFont="1" applyFill="1" applyBorder="1">
      <alignment/>
      <protection/>
    </xf>
    <xf numFmtId="0" fontId="2" fillId="0" borderId="27" xfId="36" applyFont="1" applyFill="1" applyBorder="1">
      <alignment/>
      <protection/>
    </xf>
    <xf numFmtId="0" fontId="2" fillId="0" borderId="28" xfId="36" applyFont="1" applyFill="1" applyBorder="1">
      <alignment/>
      <protection/>
    </xf>
    <xf numFmtId="0" fontId="2" fillId="0" borderId="29" xfId="36" applyFont="1" applyFill="1" applyBorder="1">
      <alignment/>
      <protection/>
    </xf>
    <xf numFmtId="0" fontId="5" fillId="0" borderId="27" xfId="36" applyFont="1" applyFill="1" applyBorder="1">
      <alignment/>
      <protection/>
    </xf>
    <xf numFmtId="0" fontId="5" fillId="0" borderId="28" xfId="36" applyFont="1" applyFill="1" applyBorder="1">
      <alignment/>
      <protection/>
    </xf>
    <xf numFmtId="0" fontId="5" fillId="0" borderId="30" xfId="36" applyFont="1" applyFill="1" applyBorder="1">
      <alignment/>
      <protection/>
    </xf>
    <xf numFmtId="0" fontId="2" fillId="0" borderId="31" xfId="36" applyFont="1" applyFill="1" applyBorder="1">
      <alignment/>
      <protection/>
    </xf>
    <xf numFmtId="0" fontId="2" fillId="0" borderId="32" xfId="36" applyFont="1" applyFill="1" applyBorder="1">
      <alignment/>
      <protection/>
    </xf>
    <xf numFmtId="0" fontId="5" fillId="0" borderId="32" xfId="36" applyFont="1" applyFill="1" applyBorder="1">
      <alignment/>
      <protection/>
    </xf>
    <xf numFmtId="0" fontId="2" fillId="0" borderId="33" xfId="36" applyFont="1" applyFill="1" applyBorder="1">
      <alignment/>
      <protection/>
    </xf>
    <xf numFmtId="0" fontId="2" fillId="0" borderId="34" xfId="36" applyFont="1" applyFill="1" applyBorder="1">
      <alignment/>
      <protection/>
    </xf>
    <xf numFmtId="0" fontId="2" fillId="0" borderId="35" xfId="36" applyFont="1" applyFill="1" applyBorder="1">
      <alignment/>
      <protection/>
    </xf>
    <xf numFmtId="0" fontId="2" fillId="0" borderId="36" xfId="36" applyFont="1" applyFill="1" applyBorder="1">
      <alignment/>
      <protection/>
    </xf>
    <xf numFmtId="0" fontId="2" fillId="0" borderId="37" xfId="36" applyFont="1" applyFill="1" applyBorder="1">
      <alignment/>
      <protection/>
    </xf>
    <xf numFmtId="0" fontId="5" fillId="0" borderId="37" xfId="36" applyFont="1" applyFill="1" applyBorder="1">
      <alignment/>
      <protection/>
    </xf>
    <xf numFmtId="0" fontId="2" fillId="0" borderId="38" xfId="36" applyFont="1" applyFill="1" applyBorder="1">
      <alignment/>
      <protection/>
    </xf>
    <xf numFmtId="0" fontId="2" fillId="0" borderId="39" xfId="36" applyFont="1" applyFill="1" applyBorder="1">
      <alignment/>
      <protection/>
    </xf>
    <xf numFmtId="0" fontId="2" fillId="0" borderId="40" xfId="36" applyFont="1" applyFill="1" applyBorder="1">
      <alignment/>
      <protection/>
    </xf>
    <xf numFmtId="0" fontId="5" fillId="0" borderId="40" xfId="36" applyFont="1" applyFill="1" applyBorder="1">
      <alignment/>
      <protection/>
    </xf>
    <xf numFmtId="0" fontId="2" fillId="0" borderId="30" xfId="36" applyFont="1" applyFill="1" applyBorder="1">
      <alignment/>
      <protection/>
    </xf>
    <xf numFmtId="0" fontId="4" fillId="0" borderId="41" xfId="36" applyFont="1" applyFill="1" applyBorder="1" applyAlignment="1">
      <alignment horizontal="center"/>
      <protection/>
    </xf>
    <xf numFmtId="0" fontId="5" fillId="0" borderId="42" xfId="36" applyFont="1" applyFill="1" applyBorder="1">
      <alignment/>
      <protection/>
    </xf>
    <xf numFmtId="0" fontId="5" fillId="0" borderId="43" xfId="36" applyFont="1" applyFill="1" applyBorder="1">
      <alignment/>
      <protection/>
    </xf>
    <xf numFmtId="0" fontId="5" fillId="0" borderId="44" xfId="36" applyFont="1" applyFill="1" applyBorder="1">
      <alignment/>
      <protection/>
    </xf>
    <xf numFmtId="0" fontId="4" fillId="0" borderId="45" xfId="36" applyFont="1" applyFill="1" applyBorder="1" applyAlignment="1">
      <alignment horizontal="center"/>
      <protection/>
    </xf>
    <xf numFmtId="0" fontId="5" fillId="0" borderId="31" xfId="36" applyFont="1" applyFill="1" applyBorder="1">
      <alignment/>
      <protection/>
    </xf>
    <xf numFmtId="0" fontId="5" fillId="0" borderId="46" xfId="36" applyFont="1" applyFill="1" applyBorder="1" applyAlignment="1">
      <alignment horizontal="center"/>
      <protection/>
    </xf>
    <xf numFmtId="0" fontId="5" fillId="0" borderId="47" xfId="36" applyFont="1" applyFill="1" applyBorder="1">
      <alignment/>
      <protection/>
    </xf>
    <xf numFmtId="164" fontId="5" fillId="0" borderId="47" xfId="36" applyNumberFormat="1" applyFont="1" applyFill="1" applyBorder="1">
      <alignment/>
      <protection/>
    </xf>
    <xf numFmtId="164" fontId="5" fillId="0" borderId="48" xfId="36" applyNumberFormat="1" applyFont="1" applyFill="1" applyBorder="1">
      <alignment/>
      <protection/>
    </xf>
    <xf numFmtId="164" fontId="5" fillId="0" borderId="49" xfId="36" applyNumberFormat="1" applyFont="1" applyFill="1" applyBorder="1">
      <alignment/>
      <protection/>
    </xf>
    <xf numFmtId="0" fontId="5" fillId="0" borderId="50" xfId="36" applyFont="1" applyFill="1" applyBorder="1" applyAlignment="1">
      <alignment horizontal="center"/>
      <protection/>
    </xf>
    <xf numFmtId="0" fontId="5" fillId="0" borderId="0" xfId="36" applyFont="1" applyFill="1" applyBorder="1">
      <alignment/>
      <protection/>
    </xf>
    <xf numFmtId="0" fontId="2" fillId="0" borderId="51" xfId="36" applyFont="1" applyFill="1" applyBorder="1">
      <alignment/>
      <protection/>
    </xf>
    <xf numFmtId="164" fontId="5" fillId="0" borderId="52" xfId="36" applyNumberFormat="1" applyFont="1" applyFill="1" applyBorder="1">
      <alignment/>
      <protection/>
    </xf>
    <xf numFmtId="0" fontId="5" fillId="0" borderId="53" xfId="36" applyFont="1" applyFill="1" applyBorder="1" applyAlignment="1">
      <alignment horizontal="center"/>
      <protection/>
    </xf>
    <xf numFmtId="0" fontId="5" fillId="0" borderId="54" xfId="36" applyFont="1" applyFill="1" applyBorder="1">
      <alignment/>
      <protection/>
    </xf>
    <xf numFmtId="164" fontId="5" fillId="0" borderId="54" xfId="36" applyNumberFormat="1" applyFont="1" applyFill="1" applyBorder="1">
      <alignment/>
      <protection/>
    </xf>
    <xf numFmtId="164" fontId="5" fillId="0" borderId="55" xfId="36" applyNumberFormat="1" applyFont="1" applyFill="1" applyBorder="1">
      <alignment/>
      <protection/>
    </xf>
    <xf numFmtId="164" fontId="5" fillId="0" borderId="0" xfId="36" applyNumberFormat="1" applyFont="1" applyFill="1" applyBorder="1">
      <alignment/>
      <protection/>
    </xf>
    <xf numFmtId="0" fontId="5" fillId="0" borderId="56" xfId="36" applyFont="1" applyFill="1" applyBorder="1" applyAlignment="1">
      <alignment horizontal="center"/>
      <protection/>
    </xf>
    <xf numFmtId="0" fontId="5" fillId="0" borderId="57" xfId="36" applyFont="1" applyFill="1" applyBorder="1">
      <alignment/>
      <protection/>
    </xf>
    <xf numFmtId="164" fontId="5" fillId="0" borderId="58" xfId="36" applyNumberFormat="1" applyFont="1" applyFill="1" applyBorder="1">
      <alignment/>
      <protection/>
    </xf>
    <xf numFmtId="0" fontId="5" fillId="0" borderId="59" xfId="36" applyFont="1" applyFill="1" applyBorder="1" applyAlignment="1">
      <alignment horizontal="center"/>
      <protection/>
    </xf>
    <xf numFmtId="0" fontId="5" fillId="0" borderId="60" xfId="36" applyFont="1" applyFill="1" applyBorder="1">
      <alignment/>
      <protection/>
    </xf>
    <xf numFmtId="164" fontId="5" fillId="0" borderId="61" xfId="36" applyNumberFormat="1" applyFont="1" applyFill="1" applyBorder="1">
      <alignment/>
      <protection/>
    </xf>
    <xf numFmtId="164" fontId="5" fillId="0" borderId="11" xfId="36" applyNumberFormat="1" applyFont="1" applyFill="1" applyBorder="1">
      <alignment/>
      <protection/>
    </xf>
    <xf numFmtId="164" fontId="5" fillId="0" borderId="57" xfId="36" applyNumberFormat="1" applyFont="1" applyFill="1" applyBorder="1">
      <alignment/>
      <protection/>
    </xf>
    <xf numFmtId="0" fontId="5" fillId="0" borderId="62" xfId="36" applyFont="1" applyFill="1" applyBorder="1">
      <alignment/>
      <protection/>
    </xf>
    <xf numFmtId="164" fontId="5" fillId="0" borderId="63" xfId="36" applyNumberFormat="1" applyFont="1" applyFill="1" applyBorder="1">
      <alignment/>
      <protection/>
    </xf>
    <xf numFmtId="0" fontId="2" fillId="0" borderId="60" xfId="36" applyFont="1" applyFill="1" applyBorder="1">
      <alignment/>
      <protection/>
    </xf>
    <xf numFmtId="164" fontId="5" fillId="0" borderId="60" xfId="36" applyNumberFormat="1" applyFont="1" applyFill="1" applyBorder="1">
      <alignment/>
      <protection/>
    </xf>
    <xf numFmtId="164" fontId="5" fillId="0" borderId="62" xfId="36" applyNumberFormat="1" applyFont="1" applyFill="1" applyBorder="1">
      <alignment/>
      <protection/>
    </xf>
    <xf numFmtId="0" fontId="2" fillId="0" borderId="62" xfId="36" applyFont="1" applyFill="1" applyBorder="1">
      <alignment/>
      <protection/>
    </xf>
    <xf numFmtId="0" fontId="2" fillId="0" borderId="64" xfId="36" applyFont="1" applyFill="1" applyBorder="1">
      <alignment/>
      <protection/>
    </xf>
    <xf numFmtId="164" fontId="2" fillId="0" borderId="63" xfId="36" applyNumberFormat="1" applyFont="1" applyFill="1" applyBorder="1">
      <alignment/>
      <protection/>
    </xf>
    <xf numFmtId="0" fontId="5" fillId="0" borderId="65" xfId="36" applyFont="1" applyFill="1" applyBorder="1" applyAlignment="1">
      <alignment horizontal="center"/>
      <protection/>
    </xf>
    <xf numFmtId="0" fontId="5" fillId="0" borderId="66" xfId="36" applyFont="1" applyFill="1" applyBorder="1">
      <alignment/>
      <protection/>
    </xf>
    <xf numFmtId="164" fontId="2" fillId="0" borderId="66" xfId="36" applyNumberFormat="1" applyFont="1" applyFill="1" applyBorder="1">
      <alignment/>
      <protection/>
    </xf>
    <xf numFmtId="164" fontId="2" fillId="0" borderId="67" xfId="36" applyNumberFormat="1" applyFont="1" applyFill="1" applyBorder="1">
      <alignment/>
      <protection/>
    </xf>
    <xf numFmtId="164" fontId="4" fillId="0" borderId="68" xfId="36" applyNumberFormat="1" applyFont="1" applyFill="1" applyBorder="1">
      <alignment/>
      <protection/>
    </xf>
    <xf numFmtId="0" fontId="5" fillId="0" borderId="69" xfId="36" applyFont="1" applyFill="1" applyBorder="1" applyAlignment="1">
      <alignment horizontal="center"/>
      <protection/>
    </xf>
    <xf numFmtId="0" fontId="2" fillId="0" borderId="70" xfId="36" applyFont="1" applyFill="1" applyBorder="1">
      <alignment/>
      <protection/>
    </xf>
    <xf numFmtId="164" fontId="4" fillId="0" borderId="71" xfId="36" applyNumberFormat="1" applyFont="1" applyFill="1" applyBorder="1">
      <alignment/>
      <protection/>
    </xf>
    <xf numFmtId="0" fontId="5" fillId="0" borderId="45" xfId="36" applyFont="1" applyFill="1" applyBorder="1" applyAlignment="1">
      <alignment horizontal="center"/>
      <protection/>
    </xf>
    <xf numFmtId="0" fontId="5" fillId="0" borderId="72" xfId="36" applyFont="1" applyFill="1" applyBorder="1">
      <alignment/>
      <protection/>
    </xf>
    <xf numFmtId="164" fontId="2" fillId="0" borderId="73" xfId="36" applyNumberFormat="1" applyFont="1" applyFill="1" applyBorder="1">
      <alignment/>
      <protection/>
    </xf>
    <xf numFmtId="164" fontId="2" fillId="0" borderId="37" xfId="36" applyNumberFormat="1" applyFont="1" applyFill="1" applyBorder="1">
      <alignment/>
      <protection/>
    </xf>
    <xf numFmtId="164" fontId="2" fillId="0" borderId="74" xfId="36" applyNumberFormat="1" applyFont="1" applyFill="1" applyBorder="1">
      <alignment/>
      <protection/>
    </xf>
    <xf numFmtId="164" fontId="2" fillId="0" borderId="75" xfId="36" applyNumberFormat="1" applyFont="1" applyFill="1" applyBorder="1">
      <alignment/>
      <protection/>
    </xf>
    <xf numFmtId="0" fontId="5" fillId="0" borderId="36" xfId="36" applyFont="1" applyFill="1" applyBorder="1">
      <alignment/>
      <protection/>
    </xf>
    <xf numFmtId="164" fontId="2" fillId="0" borderId="38" xfId="36" applyNumberFormat="1" applyFont="1" applyFill="1" applyBorder="1">
      <alignment/>
      <protection/>
    </xf>
    <xf numFmtId="164" fontId="5" fillId="0" borderId="51" xfId="36" applyNumberFormat="1" applyFont="1" applyFill="1" applyBorder="1">
      <alignment/>
      <protection/>
    </xf>
    <xf numFmtId="0" fontId="5" fillId="0" borderId="51" xfId="36" applyFont="1" applyFill="1" applyBorder="1">
      <alignment/>
      <protection/>
    </xf>
    <xf numFmtId="0" fontId="5" fillId="0" borderId="23" xfId="36" applyFont="1" applyFill="1" applyBorder="1">
      <alignment/>
      <protection/>
    </xf>
    <xf numFmtId="164" fontId="2" fillId="0" borderId="25" xfId="36" applyNumberFormat="1" applyFont="1" applyFill="1" applyBorder="1">
      <alignment/>
      <protection/>
    </xf>
    <xf numFmtId="0" fontId="5" fillId="0" borderId="29" xfId="36" applyFont="1" applyFill="1" applyBorder="1">
      <alignment/>
      <protection/>
    </xf>
    <xf numFmtId="164" fontId="5" fillId="0" borderId="64" xfId="36" applyNumberFormat="1" applyFont="1" applyFill="1" applyBorder="1">
      <alignment/>
      <protection/>
    </xf>
    <xf numFmtId="0" fontId="5" fillId="0" borderId="64" xfId="36" applyFont="1" applyFill="1" applyBorder="1">
      <alignment/>
      <protection/>
    </xf>
    <xf numFmtId="164" fontId="2" fillId="0" borderId="27" xfId="36" applyNumberFormat="1" applyFont="1" applyFill="1" applyBorder="1">
      <alignment/>
      <protection/>
    </xf>
    <xf numFmtId="164" fontId="2" fillId="0" borderId="64" xfId="36" applyNumberFormat="1" applyFont="1" applyFill="1" applyBorder="1">
      <alignment/>
      <protection/>
    </xf>
    <xf numFmtId="164" fontId="2" fillId="0" borderId="62" xfId="36" applyNumberFormat="1" applyFont="1" applyFill="1" applyBorder="1">
      <alignment/>
      <protection/>
    </xf>
    <xf numFmtId="164" fontId="2" fillId="0" borderId="24" xfId="36" applyNumberFormat="1" applyFont="1" applyFill="1" applyBorder="1">
      <alignment/>
      <protection/>
    </xf>
    <xf numFmtId="164" fontId="4" fillId="0" borderId="76" xfId="36" applyNumberFormat="1" applyFont="1" applyFill="1" applyBorder="1">
      <alignment/>
      <protection/>
    </xf>
    <xf numFmtId="0" fontId="2" fillId="0" borderId="77" xfId="36" applyFont="1" applyFill="1" applyBorder="1">
      <alignment/>
      <protection/>
    </xf>
    <xf numFmtId="0" fontId="5" fillId="0" borderId="78" xfId="36" applyFont="1" applyFill="1" applyBorder="1">
      <alignment/>
      <protection/>
    </xf>
    <xf numFmtId="0" fontId="2" fillId="0" borderId="79" xfId="36" applyFont="1" applyFill="1" applyBorder="1">
      <alignment/>
      <protection/>
    </xf>
    <xf numFmtId="0" fontId="2" fillId="0" borderId="80" xfId="36" applyFont="1" applyFill="1" applyBorder="1">
      <alignment/>
      <protection/>
    </xf>
    <xf numFmtId="0" fontId="2" fillId="0" borderId="81" xfId="36" applyFont="1" applyFill="1" applyBorder="1">
      <alignment/>
      <protection/>
    </xf>
    <xf numFmtId="0" fontId="4" fillId="0" borderId="82" xfId="36" applyFont="1" applyFill="1" applyBorder="1" applyAlignment="1">
      <alignment horizontal="center"/>
      <protection/>
    </xf>
    <xf numFmtId="0" fontId="5" fillId="0" borderId="18" xfId="36" applyFont="1" applyFill="1" applyBorder="1">
      <alignment/>
      <protection/>
    </xf>
    <xf numFmtId="164" fontId="2" fillId="0" borderId="39" xfId="36" applyNumberFormat="1" applyFont="1" applyFill="1" applyBorder="1">
      <alignment/>
      <protection/>
    </xf>
    <xf numFmtId="0" fontId="2" fillId="0" borderId="83" xfId="36" applyFont="1" applyFill="1" applyBorder="1">
      <alignment/>
      <protection/>
    </xf>
    <xf numFmtId="0" fontId="2" fillId="0" borderId="84" xfId="36" applyFont="1" applyFill="1" applyBorder="1">
      <alignment/>
      <protection/>
    </xf>
    <xf numFmtId="0" fontId="2" fillId="0" borderId="85" xfId="36" applyFont="1" applyFill="1" applyBorder="1">
      <alignment/>
      <protection/>
    </xf>
    <xf numFmtId="0" fontId="2" fillId="0" borderId="86" xfId="36" applyFont="1" applyFill="1" applyBorder="1">
      <alignment/>
      <protection/>
    </xf>
    <xf numFmtId="0" fontId="5" fillId="0" borderId="87" xfId="36" applyFont="1" applyFill="1" applyBorder="1" applyAlignment="1">
      <alignment horizontal="center"/>
      <protection/>
    </xf>
    <xf numFmtId="0" fontId="5" fillId="0" borderId="49" xfId="36" applyFont="1" applyFill="1" applyBorder="1">
      <alignment/>
      <protection/>
    </xf>
    <xf numFmtId="0" fontId="2" fillId="0" borderId="88" xfId="36" applyFont="1" applyFill="1" applyBorder="1">
      <alignment/>
      <protection/>
    </xf>
    <xf numFmtId="164" fontId="5" fillId="0" borderId="89" xfId="36" applyNumberFormat="1" applyFont="1" applyFill="1" applyBorder="1">
      <alignment/>
      <protection/>
    </xf>
    <xf numFmtId="0" fontId="2" fillId="0" borderId="90" xfId="36" applyFont="1" applyFill="1" applyBorder="1">
      <alignment/>
      <protection/>
    </xf>
    <xf numFmtId="0" fontId="2" fillId="0" borderId="91" xfId="36" applyFont="1" applyFill="1" applyBorder="1">
      <alignment/>
      <protection/>
    </xf>
    <xf numFmtId="0" fontId="2" fillId="0" borderId="92" xfId="36" applyFont="1" applyFill="1" applyBorder="1">
      <alignment/>
      <protection/>
    </xf>
    <xf numFmtId="164" fontId="5" fillId="0" borderId="93" xfId="36" applyNumberFormat="1" applyFont="1" applyFill="1" applyBorder="1">
      <alignment/>
      <protection/>
    </xf>
    <xf numFmtId="0" fontId="2" fillId="0" borderId="94" xfId="36" applyFont="1" applyFill="1" applyBorder="1">
      <alignment/>
      <protection/>
    </xf>
    <xf numFmtId="0" fontId="2" fillId="0" borderId="95" xfId="36" applyFont="1" applyFill="1" applyBorder="1">
      <alignment/>
      <protection/>
    </xf>
    <xf numFmtId="0" fontId="2" fillId="0" borderId="96" xfId="36" applyFont="1" applyFill="1" applyBorder="1">
      <alignment/>
      <protection/>
    </xf>
    <xf numFmtId="164" fontId="2" fillId="0" borderId="97" xfId="36" applyNumberFormat="1" applyFont="1" applyFill="1" applyBorder="1">
      <alignment/>
      <protection/>
    </xf>
    <xf numFmtId="164" fontId="4" fillId="0" borderId="98" xfId="36" applyNumberFormat="1" applyFont="1" applyFill="1" applyBorder="1">
      <alignment/>
      <protection/>
    </xf>
    <xf numFmtId="0" fontId="2" fillId="0" borderId="0" xfId="36" applyFont="1" applyFill="1" applyBorder="1">
      <alignment/>
      <protection/>
    </xf>
    <xf numFmtId="0" fontId="2" fillId="0" borderId="99" xfId="36" applyFont="1" applyFill="1" applyBorder="1">
      <alignment/>
      <protection/>
    </xf>
    <xf numFmtId="0" fontId="2" fillId="0" borderId="100" xfId="36" applyFont="1" applyFill="1" applyBorder="1">
      <alignment/>
      <protection/>
    </xf>
    <xf numFmtId="0" fontId="2" fillId="0" borderId="101" xfId="36" applyFont="1" applyFill="1" applyBorder="1">
      <alignment/>
      <protection/>
    </xf>
    <xf numFmtId="164" fontId="2" fillId="0" borderId="52" xfId="36" applyNumberFormat="1" applyFont="1" applyFill="1" applyBorder="1">
      <alignment/>
      <protection/>
    </xf>
    <xf numFmtId="0" fontId="5" fillId="0" borderId="14" xfId="36" applyFont="1" applyFill="1" applyBorder="1">
      <alignment/>
      <protection/>
    </xf>
    <xf numFmtId="0" fontId="2" fillId="0" borderId="102" xfId="36" applyFont="1" applyFill="1" applyBorder="1">
      <alignment/>
      <protection/>
    </xf>
    <xf numFmtId="0" fontId="2" fillId="0" borderId="103" xfId="36" applyFont="1" applyFill="1" applyBorder="1">
      <alignment/>
      <protection/>
    </xf>
    <xf numFmtId="0" fontId="5" fillId="0" borderId="102" xfId="36" applyFont="1" applyFill="1" applyBorder="1" applyAlignment="1">
      <alignment horizontal="center"/>
      <protection/>
    </xf>
    <xf numFmtId="0" fontId="5" fillId="0" borderId="102" xfId="36" applyFont="1" applyFill="1" applyBorder="1">
      <alignment/>
      <protection/>
    </xf>
    <xf numFmtId="164" fontId="2" fillId="0" borderId="104" xfId="36" applyNumberFormat="1" applyFont="1" applyFill="1" applyBorder="1">
      <alignment/>
      <protection/>
    </xf>
    <xf numFmtId="0" fontId="2" fillId="0" borderId="105" xfId="36" applyFont="1" applyFill="1" applyBorder="1">
      <alignment/>
      <protection/>
    </xf>
    <xf numFmtId="0" fontId="2" fillId="0" borderId="106" xfId="36" applyFont="1" applyFill="1" applyBorder="1">
      <alignment/>
      <protection/>
    </xf>
    <xf numFmtId="0" fontId="2" fillId="0" borderId="14" xfId="36" applyFont="1" applyFill="1" applyBorder="1">
      <alignment/>
      <protection/>
    </xf>
    <xf numFmtId="0" fontId="2" fillId="0" borderId="107" xfId="36" applyFont="1" applyFill="1" applyBorder="1">
      <alignment/>
      <protection/>
    </xf>
    <xf numFmtId="0" fontId="2" fillId="0" borderId="108" xfId="36" applyFont="1" applyFill="1" applyBorder="1">
      <alignment/>
      <protection/>
    </xf>
    <xf numFmtId="0" fontId="2" fillId="0" borderId="109" xfId="36" applyFont="1" applyFill="1" applyBorder="1">
      <alignment/>
      <protection/>
    </xf>
    <xf numFmtId="0" fontId="2" fillId="0" borderId="44" xfId="36" applyFont="1" applyBorder="1">
      <alignment/>
      <protection/>
    </xf>
    <xf numFmtId="0" fontId="4" fillId="0" borderId="15" xfId="36" applyFont="1" applyFill="1" applyBorder="1">
      <alignment/>
      <protection/>
    </xf>
    <xf numFmtId="0" fontId="4" fillId="0" borderId="110" xfId="36" applyFont="1" applyBorder="1">
      <alignment/>
      <protection/>
    </xf>
    <xf numFmtId="164" fontId="4" fillId="0" borderId="110" xfId="36" applyNumberFormat="1" applyFont="1" applyBorder="1">
      <alignment/>
      <protection/>
    </xf>
    <xf numFmtId="164" fontId="5" fillId="0" borderId="110" xfId="36" applyNumberFormat="1" applyFont="1" applyBorder="1">
      <alignment/>
      <protection/>
    </xf>
    <xf numFmtId="165" fontId="5" fillId="0" borderId="110" xfId="36" applyNumberFormat="1" applyFont="1" applyBorder="1">
      <alignment/>
      <protection/>
    </xf>
    <xf numFmtId="164" fontId="5" fillId="0" borderId="0" xfId="36" applyNumberFormat="1" applyFont="1">
      <alignment/>
      <protection/>
    </xf>
    <xf numFmtId="165" fontId="5" fillId="0" borderId="0" xfId="36" applyNumberFormat="1" applyFont="1">
      <alignment/>
      <protection/>
    </xf>
    <xf numFmtId="0" fontId="4" fillId="0" borderId="0" xfId="36" applyFont="1">
      <alignment/>
      <protection/>
    </xf>
    <xf numFmtId="164" fontId="4" fillId="0" borderId="0" xfId="36" applyNumberFormat="1" applyFont="1">
      <alignment/>
      <protection/>
    </xf>
    <xf numFmtId="165" fontId="4" fillId="0" borderId="0" xfId="36" applyNumberFormat="1" applyFont="1">
      <alignment/>
      <protection/>
    </xf>
    <xf numFmtId="165" fontId="2" fillId="0" borderId="0" xfId="36" applyNumberFormat="1" applyFont="1">
      <alignment/>
      <protection/>
    </xf>
    <xf numFmtId="0" fontId="8" fillId="0" borderId="0" xfId="36" applyFont="1">
      <alignment/>
      <protection/>
    </xf>
    <xf numFmtId="0" fontId="5" fillId="0" borderId="110" xfId="36" applyFont="1" applyBorder="1">
      <alignment/>
      <protection/>
    </xf>
    <xf numFmtId="166" fontId="5" fillId="0" borderId="110" xfId="36" applyNumberFormat="1" applyFont="1" applyBorder="1">
      <alignment/>
      <protection/>
    </xf>
    <xf numFmtId="167" fontId="5" fillId="0" borderId="110" xfId="36" applyNumberFormat="1" applyFont="1" applyBorder="1">
      <alignment/>
      <protection/>
    </xf>
    <xf numFmtId="167" fontId="5" fillId="0" borderId="0" xfId="36" applyNumberFormat="1" applyFont="1">
      <alignment/>
      <protection/>
    </xf>
    <xf numFmtId="0" fontId="5" fillId="0" borderId="0" xfId="36" applyFont="1" applyAlignment="1">
      <alignment wrapText="1"/>
      <protection/>
    </xf>
    <xf numFmtId="166" fontId="5" fillId="0" borderId="0" xfId="36" applyNumberFormat="1" applyFont="1" applyAlignment="1">
      <alignment horizontal="left" wrapText="1"/>
      <protection/>
    </xf>
    <xf numFmtId="167" fontId="5" fillId="0" borderId="0" xfId="36" applyNumberFormat="1" applyFont="1" applyAlignment="1">
      <alignment wrapText="1"/>
      <protection/>
    </xf>
    <xf numFmtId="164" fontId="5" fillId="0" borderId="0" xfId="36" applyNumberFormat="1" applyFont="1" applyAlignment="1">
      <alignment wrapText="1"/>
      <protection/>
    </xf>
    <xf numFmtId="167" fontId="4" fillId="0" borderId="0" xfId="36" applyNumberFormat="1" applyFont="1">
      <alignment/>
      <protection/>
    </xf>
    <xf numFmtId="167" fontId="2" fillId="0" borderId="0" xfId="36" applyNumberFormat="1" applyFont="1">
      <alignment/>
      <protection/>
    </xf>
    <xf numFmtId="165" fontId="5" fillId="0" borderId="0" xfId="36" applyNumberFormat="1" applyFont="1" applyAlignment="1">
      <alignment wrapText="1"/>
      <protection/>
    </xf>
    <xf numFmtId="0" fontId="9" fillId="0" borderId="110" xfId="36" applyFont="1" applyBorder="1">
      <alignment/>
      <protection/>
    </xf>
    <xf numFmtId="164" fontId="9" fillId="0" borderId="110" xfId="36" applyNumberFormat="1" applyFont="1" applyBorder="1">
      <alignment/>
      <protection/>
    </xf>
    <xf numFmtId="167" fontId="9" fillId="0" borderId="110" xfId="36" applyNumberFormat="1" applyFont="1" applyBorder="1">
      <alignment/>
      <protection/>
    </xf>
    <xf numFmtId="0" fontId="5" fillId="0" borderId="17" xfId="36" applyFont="1" applyFill="1" applyBorder="1">
      <alignment/>
      <protection/>
    </xf>
    <xf numFmtId="0" fontId="2" fillId="0" borderId="111" xfId="36" applyFont="1" applyFill="1" applyBorder="1">
      <alignment/>
      <protection/>
    </xf>
    <xf numFmtId="164" fontId="2" fillId="0" borderId="51" xfId="36" applyNumberFormat="1" applyFont="1" applyFill="1" applyBorder="1">
      <alignment/>
      <protection/>
    </xf>
    <xf numFmtId="164" fontId="4" fillId="0" borderId="112" xfId="36" applyNumberFormat="1" applyFont="1" applyFill="1" applyBorder="1">
      <alignment/>
      <protection/>
    </xf>
    <xf numFmtId="0" fontId="5" fillId="0" borderId="113" xfId="36" applyFont="1" applyFill="1" applyBorder="1" applyAlignment="1">
      <alignment horizontal="center"/>
      <protection/>
    </xf>
    <xf numFmtId="0" fontId="2" fillId="0" borderId="68" xfId="36" applyFont="1" applyFill="1" applyBorder="1">
      <alignment/>
      <protection/>
    </xf>
    <xf numFmtId="0" fontId="2" fillId="0" borderId="114" xfId="36" applyFont="1" applyFill="1" applyBorder="1">
      <alignment/>
      <protection/>
    </xf>
    <xf numFmtId="164" fontId="2" fillId="0" borderId="115" xfId="36" applyNumberFormat="1" applyFont="1" applyFill="1" applyBorder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1"/>
  <sheetViews>
    <sheetView tabSelected="1" zoomScalePageLayoutView="0" workbookViewId="0" topLeftCell="A1">
      <selection activeCell="A1" sqref="A1"/>
    </sheetView>
  </sheetViews>
  <sheetFormatPr defaultColWidth="10.140625" defaultRowHeight="12.75"/>
  <cols>
    <col min="1" max="1" width="36.140625" style="1" customWidth="1"/>
    <col min="2" max="2" width="11.8515625" style="1" customWidth="1"/>
    <col min="3" max="6" width="9.57421875" style="1" customWidth="1"/>
    <col min="7" max="7" width="11.8515625" style="1" customWidth="1"/>
    <col min="8" max="8" width="10.140625" style="1" customWidth="1"/>
    <col min="9" max="26" width="0" style="1" hidden="1" customWidth="1"/>
    <col min="27" max="16384" width="10.140625" style="1" customWidth="1"/>
  </cols>
  <sheetData>
    <row r="1" spans="1:26" ht="15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>
      <c r="A2" s="4" t="s">
        <v>0</v>
      </c>
      <c r="B2" s="2"/>
      <c r="C2" s="2"/>
      <c r="D2" s="2"/>
      <c r="E2" s="2"/>
      <c r="F2" s="5" t="s">
        <v>1</v>
      </c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2"/>
      <c r="B3" s="2"/>
      <c r="C3" s="2"/>
      <c r="D3" s="2"/>
      <c r="E3" s="2"/>
      <c r="F3" s="6" t="s">
        <v>2</v>
      </c>
      <c r="G3" s="6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7" t="s">
        <v>4</v>
      </c>
      <c r="B4" s="2"/>
      <c r="C4" s="2"/>
      <c r="D4" s="2"/>
      <c r="E4" s="2"/>
      <c r="F4" s="8">
        <v>0.2</v>
      </c>
      <c r="G4" s="8"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10" t="s">
        <v>12</v>
      </c>
      <c r="B7" s="11">
        <f>'SO 386'!I233-Rekapitulácia!D7</f>
        <v>0</v>
      </c>
      <c r="C7" s="11">
        <f>'Kryci_list 386'!J26</f>
        <v>0</v>
      </c>
      <c r="D7" s="11">
        <v>0</v>
      </c>
      <c r="E7" s="11">
        <f>'Kryci_list 386'!J17</f>
        <v>0</v>
      </c>
      <c r="F7" s="11">
        <v>0</v>
      </c>
      <c r="G7" s="11">
        <f>B7+C7+D7+E7+F7</f>
        <v>0</v>
      </c>
      <c r="H7" s="3"/>
      <c r="I7" s="3"/>
      <c r="J7" s="3"/>
      <c r="K7" s="3"/>
      <c r="L7" s="3"/>
      <c r="M7" s="3"/>
      <c r="N7" s="3"/>
      <c r="O7" s="3"/>
      <c r="P7" s="3"/>
      <c r="Q7" s="3">
        <v>30.126</v>
      </c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12" t="s">
        <v>13</v>
      </c>
      <c r="B8" s="13">
        <f aca="true" t="shared" si="0" ref="B8:G8">SUM(B7:B7)</f>
        <v>0</v>
      </c>
      <c r="C8" s="13">
        <f t="shared" si="0"/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>
      <c r="A9" s="15" t="s">
        <v>14</v>
      </c>
      <c r="B9" s="16">
        <f>SUM(Rekapitulácia!G7:G7)-SUM('SO 386'!K9:K9)</f>
        <v>0</v>
      </c>
      <c r="C9" s="16"/>
      <c r="D9" s="16"/>
      <c r="E9" s="16"/>
      <c r="F9" s="16"/>
      <c r="G9" s="16">
        <f>ROUND(((ROUND(B9,2)*20)/100),2)</f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>
      <c r="A10" s="7" t="s">
        <v>15</v>
      </c>
      <c r="B10" s="17">
        <f>(G8-B9)</f>
        <v>0</v>
      </c>
      <c r="C10" s="17"/>
      <c r="D10" s="17"/>
      <c r="E10" s="17"/>
      <c r="F10" s="17"/>
      <c r="G10" s="17">
        <f>ROUND(((ROUND(B10,2)*0)/100),2)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>
      <c r="A11" s="7" t="s">
        <v>16</v>
      </c>
      <c r="B11" s="17"/>
      <c r="C11" s="17"/>
      <c r="D11" s="17"/>
      <c r="E11" s="17"/>
      <c r="F11" s="17"/>
      <c r="G11" s="17">
        <f>SUM(G8:G10)</f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>
      <c r="A12" s="18"/>
      <c r="B12" s="19"/>
      <c r="C12" s="19"/>
      <c r="D12" s="19"/>
      <c r="E12" s="19"/>
      <c r="F12" s="19"/>
      <c r="G12" s="1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18"/>
      <c r="B13" s="19"/>
      <c r="C13" s="19"/>
      <c r="D13" s="19"/>
      <c r="E13" s="19"/>
      <c r="F13" s="19"/>
      <c r="G13" s="1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18"/>
      <c r="B14" s="19"/>
      <c r="C14" s="19"/>
      <c r="D14" s="19"/>
      <c r="E14" s="19"/>
      <c r="F14" s="19"/>
      <c r="G14" s="1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>
      <c r="A15" s="18"/>
      <c r="B15" s="19"/>
      <c r="C15" s="19"/>
      <c r="D15" s="19"/>
      <c r="E15" s="19"/>
      <c r="F15" s="19"/>
      <c r="G15" s="1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18"/>
      <c r="B16" s="19"/>
      <c r="C16" s="19"/>
      <c r="D16" s="19"/>
      <c r="E16" s="19"/>
      <c r="F16" s="19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18"/>
      <c r="B17" s="19"/>
      <c r="C17" s="19"/>
      <c r="D17" s="19"/>
      <c r="E17" s="19"/>
      <c r="F17" s="19"/>
      <c r="G17" s="1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8"/>
      <c r="B18" s="19"/>
      <c r="C18" s="19"/>
      <c r="D18" s="19"/>
      <c r="E18" s="19"/>
      <c r="F18" s="19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18"/>
      <c r="B19" s="19"/>
      <c r="C19" s="19"/>
      <c r="D19" s="19"/>
      <c r="E19" s="19"/>
      <c r="F19" s="19"/>
      <c r="G19" s="1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8"/>
      <c r="B20" s="19"/>
      <c r="C20" s="19"/>
      <c r="D20" s="19"/>
      <c r="E20" s="19"/>
      <c r="F20" s="19"/>
      <c r="G20" s="1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>
      <c r="A21" s="18"/>
      <c r="B21" s="19"/>
      <c r="C21" s="19"/>
      <c r="D21" s="19"/>
      <c r="E21" s="19"/>
      <c r="F21" s="1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>
      <c r="A22" s="18"/>
      <c r="B22" s="19"/>
      <c r="C22" s="19"/>
      <c r="D22" s="19"/>
      <c r="E22" s="19"/>
      <c r="F22" s="19"/>
      <c r="G22" s="1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>
      <c r="A23" s="18"/>
      <c r="B23" s="19"/>
      <c r="C23" s="19"/>
      <c r="D23" s="19"/>
      <c r="E23" s="19"/>
      <c r="F23" s="19"/>
      <c r="G23" s="1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>
      <c r="A24" s="18"/>
      <c r="B24" s="19"/>
      <c r="C24" s="19"/>
      <c r="D24" s="19"/>
      <c r="E24" s="19"/>
      <c r="F24" s="19"/>
      <c r="G24" s="1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>
      <c r="A25" s="18"/>
      <c r="B25" s="19"/>
      <c r="C25" s="19"/>
      <c r="D25" s="19"/>
      <c r="E25" s="19"/>
      <c r="F25" s="19"/>
      <c r="G25" s="1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>
      <c r="A26" s="18"/>
      <c r="B26" s="19"/>
      <c r="C26" s="19"/>
      <c r="D26" s="19"/>
      <c r="E26" s="19"/>
      <c r="F26" s="19"/>
      <c r="G26" s="1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>
      <c r="A27" s="18"/>
      <c r="B27" s="19"/>
      <c r="C27" s="19"/>
      <c r="D27" s="19"/>
      <c r="E27" s="19"/>
      <c r="F27" s="19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>
      <c r="A28" s="18"/>
      <c r="B28" s="19"/>
      <c r="C28" s="19"/>
      <c r="D28" s="19"/>
      <c r="E28" s="19"/>
      <c r="F28" s="19"/>
      <c r="G28" s="1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>
      <c r="A29" s="18"/>
      <c r="B29" s="19"/>
      <c r="C29" s="19"/>
      <c r="D29" s="19"/>
      <c r="E29" s="19"/>
      <c r="F29" s="19"/>
      <c r="G29" s="1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>
      <c r="A30" s="18"/>
      <c r="B30" s="19"/>
      <c r="C30" s="19"/>
      <c r="D30" s="19"/>
      <c r="E30" s="19"/>
      <c r="F30" s="19"/>
      <c r="G30" s="1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18"/>
      <c r="B31" s="19"/>
      <c r="C31" s="19"/>
      <c r="D31" s="19"/>
      <c r="E31" s="19"/>
      <c r="F31" s="19"/>
      <c r="G31" s="1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>
      <c r="A32" s="18"/>
      <c r="B32" s="19"/>
      <c r="C32" s="19"/>
      <c r="D32" s="19"/>
      <c r="E32" s="19"/>
      <c r="F32" s="19"/>
      <c r="G32" s="1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>
      <c r="A33" s="18"/>
      <c r="B33" s="19"/>
      <c r="C33" s="19"/>
      <c r="D33" s="19"/>
      <c r="E33" s="19"/>
      <c r="F33" s="19"/>
      <c r="G33" s="1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3"/>
      <c r="B34" s="20"/>
      <c r="C34" s="20"/>
      <c r="D34" s="20"/>
      <c r="E34" s="20"/>
      <c r="F34" s="20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>
      <c r="A35" s="3"/>
      <c r="B35" s="20"/>
      <c r="C35" s="20"/>
      <c r="D35" s="20"/>
      <c r="E35" s="20"/>
      <c r="F35" s="20"/>
      <c r="G35" s="2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3"/>
      <c r="B36" s="20"/>
      <c r="C36" s="20"/>
      <c r="D36" s="20"/>
      <c r="E36" s="20"/>
      <c r="F36" s="20"/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>
      <c r="A37" s="3"/>
      <c r="B37" s="20"/>
      <c r="C37" s="20"/>
      <c r="D37" s="20"/>
      <c r="E37" s="20"/>
      <c r="F37" s="20"/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3"/>
      <c r="B38" s="20"/>
      <c r="C38" s="20"/>
      <c r="D38" s="20"/>
      <c r="E38" s="20"/>
      <c r="F38" s="20"/>
      <c r="G38" s="2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>
      <c r="A39" s="3"/>
      <c r="B39" s="20"/>
      <c r="C39" s="20"/>
      <c r="D39" s="20"/>
      <c r="E39" s="20"/>
      <c r="F39" s="20"/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20"/>
      <c r="C40" s="20"/>
      <c r="D40" s="20"/>
      <c r="E40" s="20"/>
      <c r="F40" s="20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20"/>
      <c r="C41" s="20"/>
      <c r="D41" s="20"/>
      <c r="E41" s="20"/>
      <c r="F41" s="20"/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20"/>
      <c r="C42" s="20"/>
      <c r="D42" s="20"/>
      <c r="E42" s="20"/>
      <c r="F42" s="20"/>
      <c r="G42" s="2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20"/>
      <c r="C43" s="20"/>
      <c r="D43" s="20"/>
      <c r="E43" s="20"/>
      <c r="F43" s="20"/>
      <c r="G43" s="2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20"/>
      <c r="C44" s="20"/>
      <c r="D44" s="20"/>
      <c r="E44" s="20"/>
      <c r="F44" s="20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20"/>
      <c r="C45" s="20"/>
      <c r="D45" s="20"/>
      <c r="E45" s="20"/>
      <c r="F45" s="20"/>
      <c r="G45" s="2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20"/>
      <c r="C46" s="20"/>
      <c r="D46" s="20"/>
      <c r="E46" s="20"/>
      <c r="F46" s="20"/>
      <c r="G46" s="2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20"/>
      <c r="C47" s="20"/>
      <c r="D47" s="20"/>
      <c r="E47" s="20"/>
      <c r="F47" s="20"/>
      <c r="G47" s="2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20"/>
      <c r="C48" s="20"/>
      <c r="D48" s="20"/>
      <c r="E48" s="20"/>
      <c r="F48" s="20"/>
      <c r="G48" s="2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20"/>
      <c r="C49" s="20"/>
      <c r="D49" s="20"/>
      <c r="E49" s="20"/>
      <c r="F49" s="20"/>
      <c r="G49" s="2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20"/>
      <c r="C50" s="20"/>
      <c r="D50" s="20"/>
      <c r="E50" s="20"/>
      <c r="F50" s="20"/>
      <c r="G50" s="2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20"/>
      <c r="C51" s="20"/>
      <c r="D51" s="20"/>
      <c r="E51" s="20"/>
      <c r="F51" s="20"/>
      <c r="G51" s="2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20"/>
      <c r="C52" s="20"/>
      <c r="D52" s="20"/>
      <c r="E52" s="20"/>
      <c r="F52" s="20"/>
      <c r="G52" s="2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20"/>
      <c r="C53" s="20"/>
      <c r="D53" s="20"/>
      <c r="E53" s="20"/>
      <c r="F53" s="20"/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20"/>
      <c r="C54" s="20"/>
      <c r="D54" s="20"/>
      <c r="E54" s="20"/>
      <c r="F54" s="20"/>
      <c r="G54" s="2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20"/>
      <c r="C55" s="20"/>
      <c r="D55" s="20"/>
      <c r="E55" s="20"/>
      <c r="F55" s="20"/>
      <c r="G55" s="2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20"/>
      <c r="C56" s="20"/>
      <c r="D56" s="20"/>
      <c r="E56" s="20"/>
      <c r="F56" s="20"/>
      <c r="G56" s="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20"/>
      <c r="C57" s="20"/>
      <c r="D57" s="20"/>
      <c r="E57" s="20"/>
      <c r="F57" s="20"/>
      <c r="G57" s="2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20"/>
      <c r="C58" s="20"/>
      <c r="D58" s="20"/>
      <c r="E58" s="20"/>
      <c r="F58" s="20"/>
      <c r="G58" s="2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20"/>
      <c r="C59" s="20"/>
      <c r="D59" s="20"/>
      <c r="E59" s="20"/>
      <c r="F59" s="20"/>
      <c r="G59" s="2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20"/>
      <c r="C60" s="20"/>
      <c r="D60" s="20"/>
      <c r="E60" s="20"/>
      <c r="F60" s="20"/>
      <c r="G60" s="2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20"/>
      <c r="C61" s="20"/>
      <c r="D61" s="20"/>
      <c r="E61" s="20"/>
      <c r="F61" s="20"/>
      <c r="G61" s="2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20"/>
      <c r="C62" s="20"/>
      <c r="D62" s="20"/>
      <c r="E62" s="20"/>
      <c r="F62" s="20"/>
      <c r="G62" s="2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20"/>
      <c r="C63" s="20"/>
      <c r="D63" s="20"/>
      <c r="E63" s="20"/>
      <c r="F63" s="20"/>
      <c r="G63" s="2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20"/>
      <c r="C64" s="20"/>
      <c r="D64" s="20"/>
      <c r="E64" s="20"/>
      <c r="F64" s="20"/>
      <c r="G64" s="2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20"/>
      <c r="C65" s="20"/>
      <c r="D65" s="20"/>
      <c r="E65" s="20"/>
      <c r="F65" s="20"/>
      <c r="G65" s="2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20"/>
      <c r="C66" s="20"/>
      <c r="D66" s="20"/>
      <c r="E66" s="20"/>
      <c r="F66" s="20"/>
      <c r="G66" s="2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20"/>
      <c r="C67" s="20"/>
      <c r="D67" s="20"/>
      <c r="E67" s="20"/>
      <c r="F67" s="20"/>
      <c r="G67" s="2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20"/>
      <c r="C68" s="20"/>
      <c r="D68" s="20"/>
      <c r="E68" s="20"/>
      <c r="F68" s="20"/>
      <c r="G68" s="2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20"/>
      <c r="C69" s="20"/>
      <c r="D69" s="20"/>
      <c r="E69" s="20"/>
      <c r="F69" s="20"/>
      <c r="G69" s="2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20"/>
      <c r="C70" s="20"/>
      <c r="D70" s="20"/>
      <c r="E70" s="20"/>
      <c r="F70" s="20"/>
      <c r="G70" s="2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20"/>
      <c r="C71" s="20"/>
      <c r="D71" s="20"/>
      <c r="E71" s="20"/>
      <c r="F71" s="20"/>
      <c r="G71" s="2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20"/>
      <c r="C72" s="20"/>
      <c r="D72" s="20"/>
      <c r="E72" s="20"/>
      <c r="F72" s="20"/>
      <c r="G72" s="2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20"/>
      <c r="C73" s="20"/>
      <c r="D73" s="20"/>
      <c r="E73" s="20"/>
      <c r="F73" s="20"/>
      <c r="G73" s="2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20"/>
      <c r="C74" s="20"/>
      <c r="D74" s="20"/>
      <c r="E74" s="20"/>
      <c r="F74" s="20"/>
      <c r="G74" s="2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20"/>
      <c r="C75" s="20"/>
      <c r="D75" s="20"/>
      <c r="E75" s="20"/>
      <c r="F75" s="20"/>
      <c r="G75" s="2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20"/>
      <c r="C76" s="20"/>
      <c r="D76" s="20"/>
      <c r="E76" s="20"/>
      <c r="F76" s="20"/>
      <c r="G76" s="2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20"/>
      <c r="C77" s="20"/>
      <c r="D77" s="20"/>
      <c r="E77" s="20"/>
      <c r="F77" s="20"/>
      <c r="G77" s="2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20"/>
      <c r="C78" s="20"/>
      <c r="D78" s="20"/>
      <c r="E78" s="20"/>
      <c r="F78" s="20"/>
      <c r="G78" s="2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20"/>
      <c r="C79" s="20"/>
      <c r="D79" s="20"/>
      <c r="E79" s="20"/>
      <c r="F79" s="20"/>
      <c r="G79" s="2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20"/>
      <c r="C80" s="20"/>
      <c r="D80" s="20"/>
      <c r="E80" s="20"/>
      <c r="F80" s="20"/>
      <c r="G80" s="2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20"/>
      <c r="C81" s="20"/>
      <c r="D81" s="20"/>
      <c r="E81" s="20"/>
      <c r="F81" s="20"/>
      <c r="G81" s="2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20"/>
      <c r="C82" s="20"/>
      <c r="D82" s="20"/>
      <c r="E82" s="20"/>
      <c r="F82" s="20"/>
      <c r="G82" s="2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20"/>
      <c r="C83" s="20"/>
      <c r="D83" s="20"/>
      <c r="E83" s="20"/>
      <c r="F83" s="20"/>
      <c r="G83" s="2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20"/>
      <c r="C84" s="20"/>
      <c r="D84" s="20"/>
      <c r="E84" s="20"/>
      <c r="F84" s="20"/>
      <c r="G84" s="2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20"/>
      <c r="C85" s="20"/>
      <c r="D85" s="20"/>
      <c r="E85" s="20"/>
      <c r="F85" s="20"/>
      <c r="G85" s="2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20"/>
      <c r="C86" s="20"/>
      <c r="D86" s="20"/>
      <c r="E86" s="20"/>
      <c r="F86" s="20"/>
      <c r="G86" s="2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20"/>
      <c r="C87" s="20"/>
      <c r="D87" s="20"/>
      <c r="E87" s="20"/>
      <c r="F87" s="20"/>
      <c r="G87" s="2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20"/>
      <c r="C88" s="20"/>
      <c r="D88" s="20"/>
      <c r="E88" s="20"/>
      <c r="F88" s="20"/>
      <c r="G88" s="2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20"/>
      <c r="C89" s="20"/>
      <c r="D89" s="20"/>
      <c r="E89" s="20"/>
      <c r="F89" s="20"/>
      <c r="G89" s="2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20"/>
      <c r="C90" s="20"/>
      <c r="D90" s="20"/>
      <c r="E90" s="20"/>
      <c r="F90" s="20"/>
      <c r="G90" s="2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20"/>
      <c r="C91" s="20"/>
      <c r="D91" s="20"/>
      <c r="E91" s="20"/>
      <c r="F91" s="20"/>
      <c r="G91" s="2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20"/>
      <c r="C92" s="20"/>
      <c r="D92" s="20"/>
      <c r="E92" s="20"/>
      <c r="F92" s="20"/>
      <c r="G92" s="2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20"/>
      <c r="C93" s="20"/>
      <c r="D93" s="20"/>
      <c r="E93" s="20"/>
      <c r="F93" s="20"/>
      <c r="G93" s="2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20"/>
      <c r="C94" s="20"/>
      <c r="D94" s="20"/>
      <c r="E94" s="20"/>
      <c r="F94" s="20"/>
      <c r="G94" s="2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20"/>
      <c r="C95" s="20"/>
      <c r="D95" s="20"/>
      <c r="E95" s="20"/>
      <c r="F95" s="20"/>
      <c r="G95" s="2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20"/>
      <c r="C96" s="20"/>
      <c r="D96" s="20"/>
      <c r="E96" s="20"/>
      <c r="F96" s="20"/>
      <c r="G96" s="2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20"/>
      <c r="C97" s="20"/>
      <c r="D97" s="20"/>
      <c r="E97" s="20"/>
      <c r="F97" s="20"/>
      <c r="G97" s="2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20"/>
      <c r="C98" s="20"/>
      <c r="D98" s="20"/>
      <c r="E98" s="20"/>
      <c r="F98" s="20"/>
      <c r="G98" s="2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20"/>
      <c r="C99" s="20"/>
      <c r="D99" s="20"/>
      <c r="E99" s="20"/>
      <c r="F99" s="20"/>
      <c r="G99" s="2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20"/>
      <c r="C100" s="20"/>
      <c r="D100" s="20"/>
      <c r="E100" s="20"/>
      <c r="F100" s="20"/>
      <c r="G100" s="2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20"/>
      <c r="C101" s="20"/>
      <c r="D101" s="20"/>
      <c r="E101" s="20"/>
      <c r="F101" s="20"/>
      <c r="G101" s="2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20"/>
      <c r="C102" s="20"/>
      <c r="D102" s="20"/>
      <c r="E102" s="20"/>
      <c r="F102" s="20"/>
      <c r="G102" s="2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20"/>
      <c r="C103" s="20"/>
      <c r="D103" s="20"/>
      <c r="E103" s="20"/>
      <c r="F103" s="20"/>
      <c r="G103" s="2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" width="1.8515625" style="1" customWidth="1"/>
    <col min="2" max="2" width="4.140625" style="1" customWidth="1"/>
    <col min="3" max="3" width="5.140625" style="1" customWidth="1"/>
    <col min="4" max="6" width="11.8515625" style="1" customWidth="1"/>
    <col min="7" max="7" width="4.140625" style="1" customWidth="1"/>
    <col min="8" max="8" width="21.7109375" style="1" customWidth="1"/>
    <col min="9" max="10" width="11.8515625" style="1" customWidth="1"/>
    <col min="11" max="26" width="0" style="1" hidden="1" customWidth="1"/>
    <col min="27" max="16384" width="10.140625" style="1" customWidth="1"/>
  </cols>
  <sheetData>
    <row r="1" spans="1:26" ht="27.75" customHeight="1">
      <c r="A1" s="2"/>
      <c r="B1" s="21"/>
      <c r="C1" s="21"/>
      <c r="D1" s="21"/>
      <c r="E1" s="21"/>
      <c r="F1" s="22" t="s">
        <v>17</v>
      </c>
      <c r="G1" s="21"/>
      <c r="H1" s="21"/>
      <c r="I1" s="21"/>
      <c r="J1" s="2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>
        <v>30.126</v>
      </c>
      <c r="X1" s="3"/>
      <c r="Y1" s="3"/>
      <c r="Z1" s="3"/>
    </row>
    <row r="2" spans="1:26" ht="15" customHeight="1">
      <c r="A2" s="23"/>
      <c r="B2" s="24" t="s">
        <v>4</v>
      </c>
      <c r="C2" s="25"/>
      <c r="D2" s="26"/>
      <c r="E2" s="26"/>
      <c r="F2" s="26"/>
      <c r="G2" s="27" t="s">
        <v>18</v>
      </c>
      <c r="H2" s="26"/>
      <c r="I2" s="28"/>
      <c r="J2" s="2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23"/>
      <c r="B3" s="30" t="s">
        <v>19</v>
      </c>
      <c r="C3" s="31"/>
      <c r="D3" s="32"/>
      <c r="E3" s="32"/>
      <c r="F3" s="32"/>
      <c r="G3" s="33" t="s">
        <v>20</v>
      </c>
      <c r="H3" s="32"/>
      <c r="I3" s="34"/>
      <c r="J3" s="3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3"/>
      <c r="B4" s="36"/>
      <c r="C4" s="31"/>
      <c r="D4" s="32"/>
      <c r="E4" s="32"/>
      <c r="F4" s="32"/>
      <c r="G4" s="32"/>
      <c r="H4" s="32"/>
      <c r="I4" s="37"/>
      <c r="J4" s="3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23"/>
      <c r="B5" s="30" t="s">
        <v>21</v>
      </c>
      <c r="C5" s="39"/>
      <c r="D5" s="32"/>
      <c r="E5" s="32"/>
      <c r="F5" s="33" t="s">
        <v>22</v>
      </c>
      <c r="G5" s="32"/>
      <c r="H5" s="32"/>
      <c r="I5" s="40" t="s">
        <v>23</v>
      </c>
      <c r="J5" s="41" t="s">
        <v>24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23"/>
      <c r="B6" s="42" t="s">
        <v>25</v>
      </c>
      <c r="C6" s="43"/>
      <c r="D6" s="44"/>
      <c r="E6" s="44"/>
      <c r="F6" s="44"/>
      <c r="G6" s="45" t="s">
        <v>26</v>
      </c>
      <c r="H6" s="44"/>
      <c r="I6" s="46"/>
      <c r="J6" s="4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23"/>
      <c r="B7" s="48"/>
      <c r="C7" s="49"/>
      <c r="D7" s="50"/>
      <c r="E7" s="50"/>
      <c r="F7" s="50"/>
      <c r="G7" s="51" t="s">
        <v>27</v>
      </c>
      <c r="H7" s="50"/>
      <c r="I7" s="52"/>
      <c r="J7" s="5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3"/>
      <c r="B8" s="30" t="s">
        <v>28</v>
      </c>
      <c r="C8" s="31"/>
      <c r="D8" s="54"/>
      <c r="E8" s="54"/>
      <c r="F8" s="54"/>
      <c r="G8" s="55" t="s">
        <v>26</v>
      </c>
      <c r="H8" s="54"/>
      <c r="I8" s="34"/>
      <c r="J8" s="3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23"/>
      <c r="B9" s="36"/>
      <c r="C9" s="31"/>
      <c r="D9" s="54"/>
      <c r="E9" s="54"/>
      <c r="F9" s="54"/>
      <c r="G9" s="55" t="s">
        <v>27</v>
      </c>
      <c r="H9" s="54"/>
      <c r="I9" s="34"/>
      <c r="J9" s="3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23"/>
      <c r="B10" s="30" t="s">
        <v>29</v>
      </c>
      <c r="C10" s="31"/>
      <c r="D10" s="54"/>
      <c r="E10" s="54"/>
      <c r="F10" s="54"/>
      <c r="G10" s="55" t="s">
        <v>26</v>
      </c>
      <c r="H10" s="54"/>
      <c r="I10" s="34"/>
      <c r="J10" s="3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23"/>
      <c r="B11" s="36"/>
      <c r="C11" s="39"/>
      <c r="D11" s="32"/>
      <c r="E11" s="32"/>
      <c r="F11" s="32"/>
      <c r="G11" s="33" t="s">
        <v>27</v>
      </c>
      <c r="H11" s="32"/>
      <c r="I11" s="37"/>
      <c r="J11" s="3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23"/>
      <c r="B12" s="56"/>
      <c r="C12" s="43"/>
      <c r="D12" s="44"/>
      <c r="E12" s="44"/>
      <c r="F12" s="44"/>
      <c r="G12" s="44"/>
      <c r="H12" s="44"/>
      <c r="I12" s="46"/>
      <c r="J12" s="4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23"/>
      <c r="B13" s="48"/>
      <c r="C13" s="49"/>
      <c r="D13" s="50"/>
      <c r="E13" s="50"/>
      <c r="F13" s="50"/>
      <c r="G13" s="50"/>
      <c r="H13" s="50"/>
      <c r="I13" s="52"/>
      <c r="J13" s="5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23"/>
      <c r="B14" s="36"/>
      <c r="C14" s="39"/>
      <c r="D14" s="32"/>
      <c r="E14" s="32"/>
      <c r="F14" s="32"/>
      <c r="G14" s="32"/>
      <c r="H14" s="32"/>
      <c r="I14" s="37"/>
      <c r="J14" s="3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23"/>
      <c r="B15" s="57" t="s">
        <v>30</v>
      </c>
      <c r="C15" s="58" t="s">
        <v>6</v>
      </c>
      <c r="D15" s="59" t="s">
        <v>31</v>
      </c>
      <c r="E15" s="58" t="s">
        <v>32</v>
      </c>
      <c r="F15" s="60" t="s">
        <v>33</v>
      </c>
      <c r="G15" s="61" t="s">
        <v>34</v>
      </c>
      <c r="H15" s="62" t="s">
        <v>35</v>
      </c>
      <c r="I15" s="28"/>
      <c r="J15" s="4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23"/>
      <c r="B16" s="63">
        <v>1</v>
      </c>
      <c r="C16" s="64" t="s">
        <v>36</v>
      </c>
      <c r="D16" s="65">
        <f>'Rekap 386'!B16</f>
        <v>0</v>
      </c>
      <c r="E16" s="66">
        <f>'Rekap 386'!C16</f>
        <v>0</v>
      </c>
      <c r="F16" s="67">
        <f>'Rekap 386'!D16</f>
        <v>0</v>
      </c>
      <c r="G16" s="68">
        <v>6</v>
      </c>
      <c r="H16" s="69" t="s">
        <v>37</v>
      </c>
      <c r="I16" s="70"/>
      <c r="J16" s="71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23"/>
      <c r="B17" s="72">
        <v>2</v>
      </c>
      <c r="C17" s="73" t="s">
        <v>38</v>
      </c>
      <c r="D17" s="74">
        <f>'Rekap 386'!B32</f>
        <v>0</v>
      </c>
      <c r="E17" s="75">
        <f>'Rekap 386'!C32</f>
        <v>0</v>
      </c>
      <c r="F17" s="76">
        <f>'Rekap 386'!D32</f>
        <v>0</v>
      </c>
      <c r="G17" s="77">
        <v>7</v>
      </c>
      <c r="H17" s="78" t="s">
        <v>39</v>
      </c>
      <c r="I17" s="70"/>
      <c r="J17" s="79">
        <f>'SO 386'!Z233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23"/>
      <c r="B18" s="80">
        <v>3</v>
      </c>
      <c r="C18" s="81" t="s">
        <v>40</v>
      </c>
      <c r="D18" s="82">
        <f>'Rekap 386'!B36</f>
        <v>0</v>
      </c>
      <c r="E18" s="83">
        <f>'Rekap 386'!C36</f>
        <v>0</v>
      </c>
      <c r="F18" s="84">
        <f>'Rekap 386'!D36</f>
        <v>0</v>
      </c>
      <c r="G18" s="77">
        <v>8</v>
      </c>
      <c r="H18" s="85" t="s">
        <v>41</v>
      </c>
      <c r="I18" s="70"/>
      <c r="J18" s="86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23"/>
      <c r="B19" s="80">
        <v>4</v>
      </c>
      <c r="C19" s="87"/>
      <c r="D19" s="88"/>
      <c r="E19" s="11"/>
      <c r="F19" s="89"/>
      <c r="G19" s="77">
        <v>9</v>
      </c>
      <c r="H19" s="90"/>
      <c r="I19" s="91"/>
      <c r="J19" s="9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23"/>
      <c r="B20" s="93">
        <v>5</v>
      </c>
      <c r="C20" s="94" t="s">
        <v>42</v>
      </c>
      <c r="D20" s="95"/>
      <c r="E20" s="96"/>
      <c r="F20" s="97">
        <f>SUM(F16:F19)</f>
        <v>0</v>
      </c>
      <c r="G20" s="98">
        <v>10</v>
      </c>
      <c r="H20" s="85" t="s">
        <v>42</v>
      </c>
      <c r="I20" s="99"/>
      <c r="J20" s="100">
        <f>SUM(J16:J19)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23"/>
      <c r="B21" s="101" t="s">
        <v>43</v>
      </c>
      <c r="C21" s="102" t="s">
        <v>7</v>
      </c>
      <c r="D21" s="103"/>
      <c r="E21" s="104"/>
      <c r="F21" s="105"/>
      <c r="G21" s="101" t="s">
        <v>44</v>
      </c>
      <c r="H21" s="62" t="s">
        <v>7</v>
      </c>
      <c r="I21" s="52"/>
      <c r="J21" s="10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23"/>
      <c r="B22" s="68">
        <v>11</v>
      </c>
      <c r="C22" s="107" t="s">
        <v>45</v>
      </c>
      <c r="D22" s="108"/>
      <c r="E22" s="109" t="s">
        <v>46</v>
      </c>
      <c r="F22" s="76">
        <f>((F16*U22*0)+(F17*V22*0)+(F18*W22*0))/100</f>
        <v>0</v>
      </c>
      <c r="G22" s="68">
        <v>16</v>
      </c>
      <c r="H22" s="69" t="s">
        <v>47</v>
      </c>
      <c r="I22" s="110" t="s">
        <v>46</v>
      </c>
      <c r="J22" s="71">
        <f>((F16*X22*0)+(F17*Y22*0)+(F18*Z22*0))/100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</row>
    <row r="23" spans="1:26" ht="15" customHeight="1">
      <c r="A23" s="23"/>
      <c r="B23" s="77">
        <v>12</v>
      </c>
      <c r="C23" s="111" t="s">
        <v>48</v>
      </c>
      <c r="D23" s="112"/>
      <c r="E23" s="109" t="s">
        <v>49</v>
      </c>
      <c r="F23" s="84">
        <f>((F16*U23*0)+(F17*V23*0)+(F18*W23*0))/100</f>
        <v>0</v>
      </c>
      <c r="G23" s="77">
        <v>17</v>
      </c>
      <c r="H23" s="78" t="s">
        <v>50</v>
      </c>
      <c r="I23" s="110" t="s">
        <v>46</v>
      </c>
      <c r="J23" s="79">
        <f>((F16*X23*0)+(F17*Y23*0)+(F18*Z23*0))/100</f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1</v>
      </c>
      <c r="V23" s="3">
        <v>1</v>
      </c>
      <c r="W23" s="3">
        <v>0</v>
      </c>
      <c r="X23" s="3">
        <v>1</v>
      </c>
      <c r="Y23" s="3">
        <v>1</v>
      </c>
      <c r="Z23" s="3">
        <v>1</v>
      </c>
    </row>
    <row r="24" spans="1:26" ht="15" customHeight="1">
      <c r="A24" s="23"/>
      <c r="B24" s="77">
        <v>13</v>
      </c>
      <c r="C24" s="113" t="s">
        <v>51</v>
      </c>
      <c r="D24" s="112"/>
      <c r="E24" s="114" t="s">
        <v>46</v>
      </c>
      <c r="F24" s="89">
        <f>((F16*U24*0)+(F17*V24*0)+(F18*W24*0))/100</f>
        <v>0</v>
      </c>
      <c r="G24" s="77">
        <v>18</v>
      </c>
      <c r="H24" s="85" t="s">
        <v>52</v>
      </c>
      <c r="I24" s="115" t="s">
        <v>49</v>
      </c>
      <c r="J24" s="86">
        <f>((F16*X24*0)+(F17*Y24*0)+(F18*Z24*0))/100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0</v>
      </c>
    </row>
    <row r="25" spans="1:26" ht="15" customHeight="1">
      <c r="A25" s="23"/>
      <c r="B25" s="77">
        <v>14</v>
      </c>
      <c r="C25" s="39"/>
      <c r="D25" s="116"/>
      <c r="E25" s="117"/>
      <c r="F25" s="118"/>
      <c r="G25" s="77">
        <v>19</v>
      </c>
      <c r="H25" s="90"/>
      <c r="I25" s="91"/>
      <c r="J25" s="9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23"/>
      <c r="B26" s="98">
        <v>15</v>
      </c>
      <c r="C26" s="113"/>
      <c r="D26" s="119"/>
      <c r="E26" s="116"/>
      <c r="F26" s="120"/>
      <c r="G26" s="98">
        <v>20</v>
      </c>
      <c r="H26" s="85" t="s">
        <v>42</v>
      </c>
      <c r="I26" s="99"/>
      <c r="J26" s="100">
        <f>SUM(J22:J25)+SUM(F22:F25)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23"/>
      <c r="B27" s="121"/>
      <c r="C27" s="122" t="s">
        <v>53</v>
      </c>
      <c r="D27" s="123"/>
      <c r="E27" s="124"/>
      <c r="F27" s="125"/>
      <c r="G27" s="126" t="s">
        <v>54</v>
      </c>
      <c r="H27" s="127" t="s">
        <v>55</v>
      </c>
      <c r="I27" s="52"/>
      <c r="J27" s="12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23"/>
      <c r="B28" s="129"/>
      <c r="C28" s="130"/>
      <c r="D28" s="131"/>
      <c r="E28" s="132"/>
      <c r="F28" s="23"/>
      <c r="G28" s="133">
        <v>21</v>
      </c>
      <c r="H28" s="134" t="s">
        <v>56</v>
      </c>
      <c r="I28" s="135"/>
      <c r="J28" s="136">
        <f>F20+J20+F26+J26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23"/>
      <c r="B29" s="137"/>
      <c r="C29" s="138"/>
      <c r="D29" s="139"/>
      <c r="E29" s="132"/>
      <c r="F29" s="23"/>
      <c r="G29" s="68">
        <v>22</v>
      </c>
      <c r="H29" s="69" t="s">
        <v>57</v>
      </c>
      <c r="I29" s="140">
        <f>J28-SUM('SO 386'!K9:K9)</f>
        <v>0</v>
      </c>
      <c r="J29" s="71">
        <f>ROUND(((ROUND(I29,2)*20)/100),2)</f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23"/>
      <c r="B30" s="36"/>
      <c r="C30" s="90"/>
      <c r="D30" s="91"/>
      <c r="E30" s="132"/>
      <c r="F30" s="23"/>
      <c r="G30" s="98">
        <v>23</v>
      </c>
      <c r="H30" s="85" t="s">
        <v>58</v>
      </c>
      <c r="I30" s="114">
        <f>SUM('SO 386'!K9:K9)</f>
        <v>0</v>
      </c>
      <c r="J30" s="86">
        <f>ROUND(((ROUND(I30,2)*0)/100),2)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23"/>
      <c r="B31" s="141"/>
      <c r="C31" s="142"/>
      <c r="D31" s="143"/>
      <c r="E31" s="132"/>
      <c r="F31" s="23"/>
      <c r="G31" s="133">
        <v>24</v>
      </c>
      <c r="H31" s="134" t="s">
        <v>42</v>
      </c>
      <c r="I31" s="144"/>
      <c r="J31" s="145">
        <f>SUM(J28:J30)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23"/>
      <c r="B32" s="48"/>
      <c r="C32" s="146"/>
      <c r="D32" s="147"/>
      <c r="E32" s="148"/>
      <c r="F32" s="149"/>
      <c r="G32" s="68" t="s">
        <v>59</v>
      </c>
      <c r="H32" s="146"/>
      <c r="I32" s="147"/>
      <c r="J32" s="15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23"/>
      <c r="B33" s="121"/>
      <c r="C33" s="124"/>
      <c r="D33" s="151" t="s">
        <v>60</v>
      </c>
      <c r="E33" s="152"/>
      <c r="F33" s="153"/>
      <c r="G33" s="154">
        <v>26</v>
      </c>
      <c r="H33" s="155" t="s">
        <v>61</v>
      </c>
      <c r="I33" s="125"/>
      <c r="J33" s="15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23"/>
      <c r="B34" s="157"/>
      <c r="C34" s="158"/>
      <c r="D34" s="159"/>
      <c r="E34" s="159"/>
      <c r="F34" s="159"/>
      <c r="G34" s="159"/>
      <c r="H34" s="159"/>
      <c r="I34" s="23"/>
      <c r="J34" s="16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23"/>
      <c r="B35" s="129"/>
      <c r="C35" s="132"/>
      <c r="D35" s="2"/>
      <c r="E35" s="2"/>
      <c r="F35" s="2"/>
      <c r="G35" s="2"/>
      <c r="H35" s="2"/>
      <c r="I35" s="23"/>
      <c r="J35" s="16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23"/>
      <c r="B36" s="129"/>
      <c r="C36" s="132"/>
      <c r="D36" s="2"/>
      <c r="E36" s="2"/>
      <c r="F36" s="2"/>
      <c r="G36" s="2"/>
      <c r="H36" s="2"/>
      <c r="I36" s="23"/>
      <c r="J36" s="16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23"/>
      <c r="B37" s="129"/>
      <c r="C37" s="132"/>
      <c r="D37" s="2"/>
      <c r="E37" s="2"/>
      <c r="F37" s="2"/>
      <c r="G37" s="2"/>
      <c r="H37" s="2"/>
      <c r="I37" s="23"/>
      <c r="J37" s="16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23"/>
      <c r="B38" s="129"/>
      <c r="C38" s="132"/>
      <c r="D38" s="2"/>
      <c r="E38" s="2"/>
      <c r="F38" s="2"/>
      <c r="G38" s="2"/>
      <c r="H38" s="2"/>
      <c r="I38" s="23"/>
      <c r="J38" s="16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23"/>
      <c r="B39" s="129"/>
      <c r="C39" s="132"/>
      <c r="D39" s="2"/>
      <c r="E39" s="2"/>
      <c r="F39" s="2"/>
      <c r="G39" s="2"/>
      <c r="H39" s="2"/>
      <c r="I39" s="23"/>
      <c r="J39" s="16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23"/>
      <c r="B40" s="129"/>
      <c r="C40" s="132"/>
      <c r="D40" s="2"/>
      <c r="E40" s="2"/>
      <c r="F40" s="2"/>
      <c r="G40" s="2"/>
      <c r="H40" s="2"/>
      <c r="I40" s="23"/>
      <c r="J40" s="16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23"/>
      <c r="B41" s="137"/>
      <c r="C41" s="148"/>
      <c r="D41" s="21"/>
      <c r="E41" s="21"/>
      <c r="F41" s="21"/>
      <c r="G41" s="21"/>
      <c r="H41" s="21"/>
      <c r="I41" s="149"/>
      <c r="J41" s="16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163"/>
      <c r="C42" s="163"/>
      <c r="D42" s="163"/>
      <c r="E42" s="163"/>
      <c r="F42" s="163"/>
      <c r="G42" s="163"/>
      <c r="H42" s="163"/>
      <c r="I42" s="163"/>
      <c r="J42" s="16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25" sqref="A25"/>
    </sheetView>
  </sheetViews>
  <sheetFormatPr defaultColWidth="10.140625" defaultRowHeight="12.75"/>
  <cols>
    <col min="1" max="1" width="41.57421875" style="1" customWidth="1"/>
    <col min="2" max="4" width="11.8515625" style="1" customWidth="1"/>
    <col min="5" max="6" width="10.7109375" style="1" customWidth="1"/>
    <col min="7" max="9" width="10.140625" style="1" customWidth="1"/>
    <col min="10" max="26" width="0" style="1" hidden="1" customWidth="1"/>
    <col min="27" max="16384" width="10.140625" style="1" customWidth="1"/>
  </cols>
  <sheetData>
    <row r="1" spans="1:26" ht="15">
      <c r="A1" s="7" t="s">
        <v>25</v>
      </c>
      <c r="B1" s="2"/>
      <c r="C1" s="2"/>
      <c r="D1" s="7" t="s">
        <v>22</v>
      </c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>
        <v>30.126</v>
      </c>
      <c r="X1" s="3"/>
      <c r="Y1" s="3"/>
      <c r="Z1" s="3"/>
    </row>
    <row r="2" spans="1:26" ht="15">
      <c r="A2" s="7" t="s">
        <v>29</v>
      </c>
      <c r="B2" s="2"/>
      <c r="C2" s="2"/>
      <c r="D2" s="7" t="s">
        <v>20</v>
      </c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7" t="s">
        <v>28</v>
      </c>
      <c r="B3" s="2"/>
      <c r="C3" s="2"/>
      <c r="D3" s="7" t="s">
        <v>62</v>
      </c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7" t="s">
        <v>4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7" t="s">
        <v>19</v>
      </c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>
      <c r="A8" s="4" t="s">
        <v>63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>
      <c r="A9" s="164" t="s">
        <v>64</v>
      </c>
      <c r="B9" s="164" t="s">
        <v>31</v>
      </c>
      <c r="C9" s="164" t="s">
        <v>32</v>
      </c>
      <c r="D9" s="164" t="s">
        <v>42</v>
      </c>
      <c r="E9" s="164" t="s">
        <v>65</v>
      </c>
      <c r="F9" s="164" t="s">
        <v>66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165" t="s">
        <v>67</v>
      </c>
      <c r="B10" s="166"/>
      <c r="C10" s="167"/>
      <c r="D10" s="167"/>
      <c r="E10" s="168"/>
      <c r="F10" s="168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>
      <c r="A11" s="14" t="s">
        <v>68</v>
      </c>
      <c r="B11" s="169">
        <f>'SO 386'!L12</f>
        <v>0</v>
      </c>
      <c r="C11" s="169">
        <f>'SO 386'!M12</f>
        <v>0</v>
      </c>
      <c r="D11" s="169">
        <f>'SO 386'!I12</f>
        <v>0</v>
      </c>
      <c r="E11" s="170">
        <f>'SO 386'!P12</f>
        <v>0</v>
      </c>
      <c r="F11" s="170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>
      <c r="A12" s="14" t="s">
        <v>69</v>
      </c>
      <c r="B12" s="169">
        <f>'SO 386'!L18</f>
        <v>0</v>
      </c>
      <c r="C12" s="169">
        <f>'SO 386'!M18</f>
        <v>0</v>
      </c>
      <c r="D12" s="169">
        <f>'SO 386'!I18</f>
        <v>0</v>
      </c>
      <c r="E12" s="170">
        <f>'SO 386'!P18</f>
        <v>0</v>
      </c>
      <c r="F12" s="170"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>
      <c r="A13" s="14" t="s">
        <v>70</v>
      </c>
      <c r="B13" s="169">
        <f>'SO 386'!L34</f>
        <v>0</v>
      </c>
      <c r="C13" s="169">
        <f>'SO 386'!M34</f>
        <v>0</v>
      </c>
      <c r="D13" s="169">
        <f>'SO 386'!I34</f>
        <v>0</v>
      </c>
      <c r="E13" s="170">
        <f>'SO 386'!P34</f>
        <v>0</v>
      </c>
      <c r="F13" s="170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>
      <c r="A14" s="14" t="s">
        <v>71</v>
      </c>
      <c r="B14" s="169">
        <f>'SO 386'!L58</f>
        <v>0</v>
      </c>
      <c r="C14" s="169">
        <f>'SO 386'!M58</f>
        <v>0</v>
      </c>
      <c r="D14" s="169">
        <f>'SO 386'!I58</f>
        <v>0</v>
      </c>
      <c r="E14" s="170">
        <f>'SO 386'!P58</f>
        <v>0</v>
      </c>
      <c r="F14" s="170">
        <v>7.558388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>
      <c r="A15" s="14" t="s">
        <v>72</v>
      </c>
      <c r="B15" s="169">
        <f>'SO 386'!L62</f>
        <v>0</v>
      </c>
      <c r="C15" s="169">
        <f>'SO 386'!M62</f>
        <v>0</v>
      </c>
      <c r="D15" s="169">
        <f>'SO 386'!I62</f>
        <v>0</v>
      </c>
      <c r="E15" s="170">
        <f>'SO 386'!P62</f>
        <v>0</v>
      </c>
      <c r="F15" s="170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>
      <c r="A16" s="171" t="s">
        <v>67</v>
      </c>
      <c r="B16" s="172">
        <f>'SO 386'!L64</f>
        <v>0</v>
      </c>
      <c r="C16" s="172">
        <f>'SO 386'!M64</f>
        <v>0</v>
      </c>
      <c r="D16" s="172">
        <f>'SO 386'!I64</f>
        <v>0</v>
      </c>
      <c r="E16" s="173">
        <f>'SO 386'!P64</f>
        <v>0</v>
      </c>
      <c r="F16" s="173">
        <f>SUM(F11:F15)</f>
        <v>7.558388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>
      <c r="A17" s="3"/>
      <c r="B17" s="20"/>
      <c r="C17" s="20"/>
      <c r="D17" s="20"/>
      <c r="E17" s="174"/>
      <c r="F17" s="17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171" t="s">
        <v>73</v>
      </c>
      <c r="B18" s="172"/>
      <c r="C18" s="169"/>
      <c r="D18" s="169"/>
      <c r="E18" s="170"/>
      <c r="F18" s="170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>
      <c r="A19" s="14" t="s">
        <v>74</v>
      </c>
      <c r="B19" s="169">
        <f>'SO 386'!L71</f>
        <v>0</v>
      </c>
      <c r="C19" s="169">
        <f>'SO 386'!M71</f>
        <v>0</v>
      </c>
      <c r="D19" s="169">
        <f>'SO 386'!I71</f>
        <v>0</v>
      </c>
      <c r="E19" s="170">
        <f>'SO 386'!P71</f>
        <v>0</v>
      </c>
      <c r="F19" s="170"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>
      <c r="A20" s="14" t="s">
        <v>75</v>
      </c>
      <c r="B20" s="169">
        <f>'SO 386'!L77</f>
        <v>0</v>
      </c>
      <c r="C20" s="169">
        <f>'SO 386'!M77</f>
        <v>0</v>
      </c>
      <c r="D20" s="169">
        <f>'SO 386'!I77</f>
        <v>0</v>
      </c>
      <c r="E20" s="170">
        <f>'SO 386'!P77</f>
        <v>0</v>
      </c>
      <c r="F20" s="170"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>
      <c r="A21" s="14"/>
      <c r="B21" s="169">
        <f>'SO 386'!L84</f>
        <v>0</v>
      </c>
      <c r="C21" s="169">
        <f>'SO 386'!M84</f>
        <v>0</v>
      </c>
      <c r="D21" s="169">
        <f>'SO 386'!I84</f>
        <v>0</v>
      </c>
      <c r="E21" s="170">
        <f>'SO 386'!P84</f>
        <v>0</v>
      </c>
      <c r="F21" s="170">
        <v>0.005039999999999999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>
      <c r="A22" s="14"/>
      <c r="B22" s="169">
        <f>'SO 386'!L98</f>
        <v>0</v>
      </c>
      <c r="C22" s="169">
        <f>'SO 386'!M98</f>
        <v>0</v>
      </c>
      <c r="D22" s="169">
        <f>'SO 386'!I98</f>
        <v>0</v>
      </c>
      <c r="E22" s="170">
        <f>'SO 386'!P98</f>
        <v>0</v>
      </c>
      <c r="F22" s="170">
        <v>0.0072419999999999984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>
      <c r="A23" s="14"/>
      <c r="B23" s="169">
        <f>'SO 386'!L131</f>
        <v>0</v>
      </c>
      <c r="C23" s="169">
        <f>'SO 386'!M131</f>
        <v>0</v>
      </c>
      <c r="D23" s="169">
        <f>'SO 386'!I131</f>
        <v>0</v>
      </c>
      <c r="E23" s="170">
        <f>'SO 386'!P131</f>
        <v>0</v>
      </c>
      <c r="F23" s="170">
        <v>0.53141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>
      <c r="A24" s="14"/>
      <c r="B24" s="169">
        <f>'SO 386'!L136</f>
        <v>0</v>
      </c>
      <c r="C24" s="169">
        <f>'SO 386'!M136</f>
        <v>0</v>
      </c>
      <c r="D24" s="169">
        <f>'SO 386'!I136</f>
        <v>0</v>
      </c>
      <c r="E24" s="170">
        <f>'SO 386'!P136</f>
        <v>0</v>
      </c>
      <c r="F24" s="170"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>
      <c r="A25" s="14"/>
      <c r="B25" s="169">
        <f>'SO 386'!L146</f>
        <v>0</v>
      </c>
      <c r="C25" s="169">
        <f>'SO 386'!M146</f>
        <v>0</v>
      </c>
      <c r="D25" s="169">
        <f>'SO 386'!I146</f>
        <v>0</v>
      </c>
      <c r="E25" s="170">
        <f>'SO 386'!P146</f>
        <v>0</v>
      </c>
      <c r="F25" s="170">
        <v>0.131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">
      <c r="A26" s="14" t="s">
        <v>76</v>
      </c>
      <c r="B26" s="169">
        <f>'SO 386'!L153</f>
        <v>0</v>
      </c>
      <c r="C26" s="169">
        <f>'SO 386'!M153</f>
        <v>0</v>
      </c>
      <c r="D26" s="169">
        <f>'SO 386'!I153</f>
        <v>0</v>
      </c>
      <c r="E26" s="170">
        <f>'SO 386'!P153</f>
        <v>0</v>
      </c>
      <c r="F26" s="170"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>
      <c r="A27" s="14" t="s">
        <v>77</v>
      </c>
      <c r="B27" s="169">
        <f>'SO 386'!L161</f>
        <v>0</v>
      </c>
      <c r="C27" s="169">
        <f>'SO 386'!M161</f>
        <v>0</v>
      </c>
      <c r="D27" s="169">
        <f>'SO 386'!I161</f>
        <v>0</v>
      </c>
      <c r="E27" s="170">
        <f>'SO 386'!P161</f>
        <v>0</v>
      </c>
      <c r="F27" s="170"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>
      <c r="A28" s="14" t="s">
        <v>78</v>
      </c>
      <c r="B28" s="169">
        <f>'SO 386'!L165</f>
        <v>0</v>
      </c>
      <c r="C28" s="169">
        <f>'SO 386'!M165</f>
        <v>0</v>
      </c>
      <c r="D28" s="169">
        <f>'SO 386'!I165</f>
        <v>0</v>
      </c>
      <c r="E28" s="170">
        <f>'SO 386'!P165</f>
        <v>0</v>
      </c>
      <c r="F28" s="170">
        <v>0.02911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>
      <c r="A29" s="14" t="s">
        <v>79</v>
      </c>
      <c r="B29" s="169">
        <f>'SO 386'!L175</f>
        <v>0</v>
      </c>
      <c r="C29" s="169">
        <f>'SO 386'!M175</f>
        <v>0</v>
      </c>
      <c r="D29" s="169">
        <f>'SO 386'!I175</f>
        <v>0</v>
      </c>
      <c r="E29" s="170">
        <f>'SO 386'!P175</f>
        <v>0</v>
      </c>
      <c r="F29" s="170"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">
      <c r="A30" s="14" t="s">
        <v>80</v>
      </c>
      <c r="B30" s="169">
        <f>'SO 386'!L183</f>
        <v>0</v>
      </c>
      <c r="C30" s="169">
        <f>'SO 386'!M183</f>
        <v>0</v>
      </c>
      <c r="D30" s="169">
        <f>'SO 386'!I183</f>
        <v>0</v>
      </c>
      <c r="E30" s="170">
        <f>'SO 386'!P183</f>
        <v>0</v>
      </c>
      <c r="F30" s="170"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">
      <c r="A31" s="14" t="s">
        <v>81</v>
      </c>
      <c r="B31" s="169">
        <f>'SO 386'!L188</f>
        <v>0</v>
      </c>
      <c r="C31" s="169">
        <f>'SO 386'!M188</f>
        <v>0</v>
      </c>
      <c r="D31" s="169">
        <f>'SO 386'!I188</f>
        <v>0</v>
      </c>
      <c r="E31" s="170">
        <f>'SO 386'!P188</f>
        <v>0</v>
      </c>
      <c r="F31" s="170"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>
      <c r="A32" s="171" t="s">
        <v>73</v>
      </c>
      <c r="B32" s="172">
        <f>'SO 386'!L190</f>
        <v>0</v>
      </c>
      <c r="C32" s="172">
        <f>'SO 386'!M190</f>
        <v>0</v>
      </c>
      <c r="D32" s="172">
        <f>'SO 386'!I190</f>
        <v>0</v>
      </c>
      <c r="E32" s="173">
        <f>'SO 386'!P190</f>
        <v>0</v>
      </c>
      <c r="F32" s="173">
        <f>SUM(F19:F31)</f>
        <v>0.703802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">
      <c r="A33" s="3"/>
      <c r="B33" s="20"/>
      <c r="C33" s="20"/>
      <c r="D33" s="20"/>
      <c r="E33" s="174"/>
      <c r="F33" s="17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>
      <c r="A34" s="171" t="s">
        <v>82</v>
      </c>
      <c r="B34" s="172"/>
      <c r="C34" s="169"/>
      <c r="D34" s="169"/>
      <c r="E34" s="170"/>
      <c r="F34" s="170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">
      <c r="A35" s="14" t="s">
        <v>83</v>
      </c>
      <c r="B35" s="169">
        <f>'SO 386'!L230</f>
        <v>0</v>
      </c>
      <c r="C35" s="169">
        <f>'SO 386'!M230</f>
        <v>0</v>
      </c>
      <c r="D35" s="169">
        <f>'SO 386'!I230</f>
        <v>0</v>
      </c>
      <c r="E35" s="170">
        <f>'SO 386'!P230</f>
        <v>0</v>
      </c>
      <c r="F35" s="170">
        <v>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">
      <c r="A36" s="171" t="s">
        <v>82</v>
      </c>
      <c r="B36" s="172">
        <f>'SO 386'!L232</f>
        <v>0</v>
      </c>
      <c r="C36" s="172">
        <f>'SO 386'!M232</f>
        <v>0</v>
      </c>
      <c r="D36" s="172">
        <f>'SO 386'!I232</f>
        <v>0</v>
      </c>
      <c r="E36" s="173">
        <f>'SO 386'!P232</f>
        <v>0</v>
      </c>
      <c r="F36" s="173">
        <f>SUM(F35:F35)</f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">
      <c r="A37" s="3"/>
      <c r="B37" s="20"/>
      <c r="C37" s="20"/>
      <c r="D37" s="20"/>
      <c r="E37" s="174"/>
      <c r="F37" s="17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>
      <c r="A38" s="171" t="s">
        <v>84</v>
      </c>
      <c r="B38" s="172">
        <f>'SO 386'!L233</f>
        <v>0</v>
      </c>
      <c r="C38" s="172">
        <f>'SO 386'!M233</f>
        <v>0</v>
      </c>
      <c r="D38" s="172">
        <f>'SO 386'!I233</f>
        <v>0</v>
      </c>
      <c r="E38" s="173">
        <f>'SO 386'!P233</f>
        <v>0</v>
      </c>
      <c r="F38" s="173">
        <f>(SUM(F9:F37)/2)</f>
        <v>8.262189999999999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">
      <c r="A39" s="3"/>
      <c r="B39" s="20"/>
      <c r="C39" s="20"/>
      <c r="D39" s="20"/>
      <c r="E39" s="174"/>
      <c r="F39" s="17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>
      <c r="A40" s="3"/>
      <c r="B40" s="20"/>
      <c r="C40" s="20"/>
      <c r="D40" s="20"/>
      <c r="E40" s="174"/>
      <c r="F40" s="17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3"/>
      <c r="B41" s="20"/>
      <c r="C41" s="20"/>
      <c r="D41" s="20"/>
      <c r="E41" s="174"/>
      <c r="F41" s="17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20"/>
      <c r="C42" s="20"/>
      <c r="D42" s="20"/>
      <c r="E42" s="174"/>
      <c r="F42" s="17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20"/>
      <c r="C43" s="20"/>
      <c r="D43" s="20"/>
      <c r="E43" s="174"/>
      <c r="F43" s="17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20"/>
      <c r="C44" s="20"/>
      <c r="D44" s="20"/>
      <c r="E44" s="174"/>
      <c r="F44" s="17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20"/>
      <c r="C45" s="20"/>
      <c r="D45" s="20"/>
      <c r="E45" s="174"/>
      <c r="F45" s="17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20"/>
      <c r="C46" s="20"/>
      <c r="D46" s="20"/>
      <c r="E46" s="174"/>
      <c r="F46" s="17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20"/>
      <c r="C47" s="20"/>
      <c r="D47" s="20"/>
      <c r="E47" s="174"/>
      <c r="F47" s="17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20"/>
      <c r="C48" s="20"/>
      <c r="D48" s="20"/>
      <c r="E48" s="174"/>
      <c r="F48" s="17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20"/>
      <c r="C49" s="20"/>
      <c r="D49" s="20"/>
      <c r="E49" s="174"/>
      <c r="F49" s="17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20"/>
      <c r="C50" s="20"/>
      <c r="D50" s="20"/>
      <c r="E50" s="174"/>
      <c r="F50" s="17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20"/>
      <c r="C51" s="20"/>
      <c r="D51" s="20"/>
      <c r="E51" s="174"/>
      <c r="F51" s="17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20"/>
      <c r="C52" s="20"/>
      <c r="D52" s="20"/>
      <c r="E52" s="174"/>
      <c r="F52" s="17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20"/>
      <c r="C53" s="20"/>
      <c r="D53" s="20"/>
      <c r="E53" s="174"/>
      <c r="F53" s="17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20"/>
      <c r="C54" s="20"/>
      <c r="D54" s="20"/>
      <c r="E54" s="174"/>
      <c r="F54" s="17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20"/>
      <c r="C55" s="20"/>
      <c r="D55" s="20"/>
      <c r="E55" s="174"/>
      <c r="F55" s="17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20"/>
      <c r="C56" s="20"/>
      <c r="D56" s="20"/>
      <c r="E56" s="174"/>
      <c r="F56" s="17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20"/>
      <c r="C57" s="20"/>
      <c r="D57" s="20"/>
      <c r="E57" s="174"/>
      <c r="F57" s="17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20"/>
      <c r="C58" s="20"/>
      <c r="D58" s="20"/>
      <c r="E58" s="174"/>
      <c r="F58" s="17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20"/>
      <c r="C59" s="20"/>
      <c r="D59" s="20"/>
      <c r="E59" s="174"/>
      <c r="F59" s="17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1"/>
  <sheetViews>
    <sheetView zoomScalePageLayoutView="0" workbookViewId="0" topLeftCell="A1">
      <selection activeCell="AA47" sqref="AA47"/>
    </sheetView>
  </sheetViews>
  <sheetFormatPr defaultColWidth="10.140625" defaultRowHeight="12.75"/>
  <cols>
    <col min="1" max="1" width="5.140625" style="1" customWidth="1"/>
    <col min="2" max="2" width="0" style="1" hidden="1" customWidth="1"/>
    <col min="3" max="3" width="11.8515625" style="1" customWidth="1"/>
    <col min="4" max="4" width="48.28125" style="1" customWidth="1"/>
    <col min="5" max="5" width="6.28125" style="1" customWidth="1"/>
    <col min="6" max="6" width="10.7109375" style="1" customWidth="1"/>
    <col min="7" max="9" width="11.8515625" style="1" customWidth="1"/>
    <col min="10" max="26" width="0" style="1" hidden="1" customWidth="1"/>
    <col min="27" max="16384" width="10.140625" style="1" customWidth="1"/>
  </cols>
  <sheetData>
    <row r="1" spans="1:26" ht="15">
      <c r="A1" s="7" t="s">
        <v>25</v>
      </c>
      <c r="B1" s="2"/>
      <c r="C1" s="2"/>
      <c r="D1" s="2"/>
      <c r="E1" s="7" t="s">
        <v>22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>
        <v>30.126</v>
      </c>
      <c r="X1" s="3"/>
      <c r="Y1" s="3"/>
      <c r="Z1" s="3"/>
    </row>
    <row r="2" spans="1:26" ht="15">
      <c r="A2" s="7" t="s">
        <v>29</v>
      </c>
      <c r="B2" s="2"/>
      <c r="C2" s="2"/>
      <c r="D2" s="2"/>
      <c r="E2" s="7" t="s">
        <v>20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>
      <c r="A3" s="7" t="s">
        <v>28</v>
      </c>
      <c r="B3" s="2"/>
      <c r="C3" s="2"/>
      <c r="D3" s="2"/>
      <c r="E3" s="7" t="s">
        <v>62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7" t="s">
        <v>19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22" t="s">
        <v>63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>
      <c r="A8" s="165" t="s">
        <v>85</v>
      </c>
      <c r="B8" s="165" t="s">
        <v>86</v>
      </c>
      <c r="C8" s="165" t="s">
        <v>87</v>
      </c>
      <c r="D8" s="165" t="s">
        <v>88</v>
      </c>
      <c r="E8" s="165" t="s">
        <v>89</v>
      </c>
      <c r="F8" s="165" t="s">
        <v>90</v>
      </c>
      <c r="G8" s="165" t="s">
        <v>31</v>
      </c>
      <c r="H8" s="165" t="s">
        <v>32</v>
      </c>
      <c r="I8" s="165" t="s">
        <v>91</v>
      </c>
      <c r="J8" s="165"/>
      <c r="K8" s="165"/>
      <c r="L8" s="165"/>
      <c r="M8" s="165"/>
      <c r="N8" s="165"/>
      <c r="O8" s="165"/>
      <c r="P8" s="165" t="s">
        <v>92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</row>
    <row r="9" spans="1:26" ht="15">
      <c r="A9" s="176"/>
      <c r="B9" s="176"/>
      <c r="C9" s="177"/>
      <c r="D9" s="165" t="s">
        <v>67</v>
      </c>
      <c r="E9" s="176"/>
      <c r="F9" s="178"/>
      <c r="G9" s="167"/>
      <c r="H9" s="167"/>
      <c r="I9" s="167"/>
      <c r="J9" s="176"/>
      <c r="K9" s="176"/>
      <c r="L9" s="176"/>
      <c r="M9" s="176"/>
      <c r="N9" s="176"/>
      <c r="O9" s="176"/>
      <c r="P9" s="176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>
      <c r="A10" s="14"/>
      <c r="B10" s="14"/>
      <c r="C10" s="14"/>
      <c r="D10" s="14" t="s">
        <v>68</v>
      </c>
      <c r="E10" s="14"/>
      <c r="F10" s="179"/>
      <c r="G10" s="169"/>
      <c r="H10" s="169"/>
      <c r="I10" s="16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33" customHeight="1">
      <c r="A11" s="180">
        <v>1</v>
      </c>
      <c r="B11" s="180" t="s">
        <v>93</v>
      </c>
      <c r="C11" s="181">
        <v>950103001</v>
      </c>
      <c r="D11" s="180" t="s">
        <v>94</v>
      </c>
      <c r="E11" s="180" t="s">
        <v>95</v>
      </c>
      <c r="F11" s="182">
        <v>1</v>
      </c>
      <c r="G11" s="183"/>
      <c r="H11" s="183"/>
      <c r="I11" s="183"/>
      <c r="J11" s="180">
        <f>ROUND(F11*(N11),2)</f>
        <v>0</v>
      </c>
      <c r="K11" s="3">
        <f>ROUND(F11*(O11),2)</f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0</v>
      </c>
    </row>
    <row r="12" spans="1:26" ht="15">
      <c r="A12" s="14"/>
      <c r="B12" s="14"/>
      <c r="C12" s="14"/>
      <c r="D12" s="14" t="s">
        <v>68</v>
      </c>
      <c r="E12" s="14"/>
      <c r="F12" s="179"/>
      <c r="G12" s="172">
        <f>ROUND((SUM(L10:L11))/1,2)</f>
        <v>0</v>
      </c>
      <c r="H12" s="172">
        <f>ROUND((SUM(M10:M11))/1,2)</f>
        <v>0</v>
      </c>
      <c r="I12" s="172">
        <f>ROUND((SUM(I10:I11))/1,2)</f>
        <v>0</v>
      </c>
      <c r="J12" s="14"/>
      <c r="K12" s="14"/>
      <c r="L12" s="14">
        <f>ROUND((SUM(L10:L11))/1,2)</f>
        <v>0</v>
      </c>
      <c r="M12" s="14">
        <f>ROUND((SUM(M10:M11))/1,2)</f>
        <v>0</v>
      </c>
      <c r="N12" s="14"/>
      <c r="O12" s="14"/>
      <c r="P12" s="184">
        <f>ROUND((SUM(P10:P11))/1,2)</f>
        <v>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>
      <c r="A13" s="3"/>
      <c r="B13" s="3"/>
      <c r="C13" s="3"/>
      <c r="D13" s="3"/>
      <c r="E13" s="3"/>
      <c r="F13" s="185"/>
      <c r="G13" s="20"/>
      <c r="H13" s="20"/>
      <c r="I13" s="2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14"/>
      <c r="B14" s="14"/>
      <c r="C14" s="14"/>
      <c r="D14" s="14" t="s">
        <v>69</v>
      </c>
      <c r="E14" s="14"/>
      <c r="F14" s="179"/>
      <c r="G14" s="169"/>
      <c r="H14" s="169"/>
      <c r="I14" s="16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3" customHeight="1">
      <c r="A15" s="180">
        <v>2</v>
      </c>
      <c r="B15" s="180" t="s">
        <v>96</v>
      </c>
      <c r="C15" s="181">
        <v>342273300</v>
      </c>
      <c r="D15" s="180" t="s">
        <v>97</v>
      </c>
      <c r="E15" s="180" t="s">
        <v>98</v>
      </c>
      <c r="F15" s="182">
        <v>2.6</v>
      </c>
      <c r="G15" s="183"/>
      <c r="H15" s="183"/>
      <c r="I15" s="183"/>
      <c r="J15" s="180">
        <f>ROUND(F15*(N15),2)</f>
        <v>0</v>
      </c>
      <c r="K15" s="3">
        <f>ROUND(F15*(O15),2)</f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v>0</v>
      </c>
    </row>
    <row r="16" spans="1:26" ht="33" customHeight="1">
      <c r="A16" s="180">
        <v>3</v>
      </c>
      <c r="B16" s="180" t="s">
        <v>96</v>
      </c>
      <c r="C16" s="181">
        <v>342948112</v>
      </c>
      <c r="D16" s="180" t="s">
        <v>99</v>
      </c>
      <c r="E16" s="180" t="s">
        <v>100</v>
      </c>
      <c r="F16" s="182">
        <v>4</v>
      </c>
      <c r="G16" s="183"/>
      <c r="H16" s="183"/>
      <c r="I16" s="183"/>
      <c r="J16" s="180">
        <f>ROUND(F16*(N16),2)</f>
        <v>0</v>
      </c>
      <c r="K16" s="3">
        <f>ROUND(F16*(O16),2)</f>
        <v>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v>0</v>
      </c>
    </row>
    <row r="17" spans="1:26" ht="33" customHeight="1">
      <c r="A17" s="180">
        <v>4</v>
      </c>
      <c r="B17" s="180" t="s">
        <v>96</v>
      </c>
      <c r="C17" s="181">
        <v>342948113</v>
      </c>
      <c r="D17" s="180" t="s">
        <v>101</v>
      </c>
      <c r="E17" s="180" t="s">
        <v>100</v>
      </c>
      <c r="F17" s="182">
        <v>2.4</v>
      </c>
      <c r="G17" s="183"/>
      <c r="H17" s="183"/>
      <c r="I17" s="183"/>
      <c r="J17" s="180">
        <f>ROUND(F17*(N17),2)</f>
        <v>0</v>
      </c>
      <c r="K17" s="3">
        <f>ROUND(F17*(O17),2)</f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0</v>
      </c>
    </row>
    <row r="18" spans="1:26" ht="15">
      <c r="A18" s="14"/>
      <c r="B18" s="14"/>
      <c r="C18" s="14"/>
      <c r="D18" s="14" t="s">
        <v>69</v>
      </c>
      <c r="E18" s="14"/>
      <c r="F18" s="179"/>
      <c r="G18" s="172">
        <f>ROUND((SUM(L14:L17))/1,2)</f>
        <v>0</v>
      </c>
      <c r="H18" s="172">
        <f>ROUND((SUM(M14:M17))/1,2)</f>
        <v>0</v>
      </c>
      <c r="I18" s="172">
        <f>ROUND((SUM(I14:I17))/1,2)</f>
        <v>0</v>
      </c>
      <c r="J18" s="14"/>
      <c r="K18" s="14"/>
      <c r="L18" s="14">
        <f>ROUND((SUM(L14:L17))/1,2)</f>
        <v>0</v>
      </c>
      <c r="M18" s="14">
        <f>ROUND((SUM(M14:M17))/1,2)</f>
        <v>0</v>
      </c>
      <c r="N18" s="14"/>
      <c r="O18" s="14"/>
      <c r="P18" s="184">
        <f>ROUND((SUM(P14:P17))/1,2)</f>
        <v>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>
      <c r="A19" s="3"/>
      <c r="B19" s="3"/>
      <c r="C19" s="3"/>
      <c r="D19" s="3"/>
      <c r="E19" s="3"/>
      <c r="F19" s="185"/>
      <c r="G19" s="20"/>
      <c r="H19" s="20"/>
      <c r="I19" s="2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4"/>
      <c r="B20" s="14"/>
      <c r="C20" s="14"/>
      <c r="D20" s="14" t="s">
        <v>70</v>
      </c>
      <c r="E20" s="14"/>
      <c r="F20" s="179"/>
      <c r="G20" s="169"/>
      <c r="H20" s="169"/>
      <c r="I20" s="16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3" customHeight="1">
      <c r="A21" s="180">
        <v>5</v>
      </c>
      <c r="B21" s="180" t="s">
        <v>96</v>
      </c>
      <c r="C21" s="181">
        <v>612401971</v>
      </c>
      <c r="D21" s="180" t="s">
        <v>102</v>
      </c>
      <c r="E21" s="180" t="s">
        <v>98</v>
      </c>
      <c r="F21" s="182">
        <v>128.407</v>
      </c>
      <c r="G21" s="183"/>
      <c r="H21" s="183"/>
      <c r="I21" s="183"/>
      <c r="J21" s="180">
        <f aca="true" t="shared" si="0" ref="J21:J33">ROUND(F21*(N21),2)</f>
        <v>0</v>
      </c>
      <c r="K21" s="3">
        <f aca="true" t="shared" si="1" ref="K21:K33">ROUND(F21*(O21),2)</f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v>0</v>
      </c>
    </row>
    <row r="22" spans="1:26" ht="33" customHeight="1">
      <c r="A22" s="180">
        <v>6</v>
      </c>
      <c r="B22" s="180" t="s">
        <v>96</v>
      </c>
      <c r="C22" s="181">
        <v>612401991</v>
      </c>
      <c r="D22" s="180" t="s">
        <v>103</v>
      </c>
      <c r="E22" s="180" t="s">
        <v>98</v>
      </c>
      <c r="F22" s="182">
        <v>5.4</v>
      </c>
      <c r="G22" s="183"/>
      <c r="H22" s="183"/>
      <c r="I22" s="183"/>
      <c r="J22" s="180">
        <f t="shared" si="0"/>
        <v>0</v>
      </c>
      <c r="K22" s="3">
        <f t="shared" si="1"/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v>0</v>
      </c>
    </row>
    <row r="23" spans="1:26" ht="33" customHeight="1">
      <c r="A23" s="180">
        <v>7</v>
      </c>
      <c r="B23" s="180" t="s">
        <v>96</v>
      </c>
      <c r="C23" s="181">
        <v>612421637</v>
      </c>
      <c r="D23" s="180" t="s">
        <v>104</v>
      </c>
      <c r="E23" s="180" t="s">
        <v>98</v>
      </c>
      <c r="F23" s="182">
        <v>107.487</v>
      </c>
      <c r="G23" s="183"/>
      <c r="H23" s="183"/>
      <c r="I23" s="183"/>
      <c r="J23" s="180">
        <f t="shared" si="0"/>
        <v>0</v>
      </c>
      <c r="K23" s="3">
        <f t="shared" si="1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0</v>
      </c>
    </row>
    <row r="24" spans="1:26" ht="33" customHeight="1">
      <c r="A24" s="180">
        <v>8</v>
      </c>
      <c r="B24" s="180" t="s">
        <v>96</v>
      </c>
      <c r="C24" s="181">
        <v>612451081</v>
      </c>
      <c r="D24" s="180" t="s">
        <v>105</v>
      </c>
      <c r="E24" s="180" t="s">
        <v>98</v>
      </c>
      <c r="F24" s="182">
        <v>5.4</v>
      </c>
      <c r="G24" s="183"/>
      <c r="H24" s="183"/>
      <c r="I24" s="183"/>
      <c r="J24" s="180">
        <f t="shared" si="0"/>
        <v>0</v>
      </c>
      <c r="K24" s="3">
        <f t="shared" si="1"/>
        <v>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0</v>
      </c>
    </row>
    <row r="25" spans="1:26" ht="33" customHeight="1">
      <c r="A25" s="180">
        <v>9</v>
      </c>
      <c r="B25" s="180" t="s">
        <v>96</v>
      </c>
      <c r="C25" s="181">
        <v>612473186</v>
      </c>
      <c r="D25" s="180" t="s">
        <v>106</v>
      </c>
      <c r="E25" s="180" t="s">
        <v>100</v>
      </c>
      <c r="F25" s="182">
        <v>22.33</v>
      </c>
      <c r="G25" s="183"/>
      <c r="H25" s="183"/>
      <c r="I25" s="183"/>
      <c r="J25" s="180">
        <f t="shared" si="0"/>
        <v>0</v>
      </c>
      <c r="K25" s="3">
        <f t="shared" si="1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v>0</v>
      </c>
    </row>
    <row r="26" spans="1:26" ht="33" customHeight="1">
      <c r="A26" s="180">
        <v>10</v>
      </c>
      <c r="B26" s="180" t="s">
        <v>96</v>
      </c>
      <c r="C26" s="181">
        <v>612481119</v>
      </c>
      <c r="D26" s="180" t="s">
        <v>107</v>
      </c>
      <c r="E26" s="180" t="s">
        <v>98</v>
      </c>
      <c r="F26" s="182">
        <v>123.07</v>
      </c>
      <c r="G26" s="183"/>
      <c r="H26" s="183"/>
      <c r="I26" s="183"/>
      <c r="J26" s="180">
        <f t="shared" si="0"/>
        <v>0</v>
      </c>
      <c r="K26" s="3">
        <f t="shared" si="1"/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v>0</v>
      </c>
    </row>
    <row r="27" spans="1:26" ht="33" customHeight="1">
      <c r="A27" s="180">
        <v>11</v>
      </c>
      <c r="B27" s="180" t="s">
        <v>96</v>
      </c>
      <c r="C27" s="181">
        <v>631342721</v>
      </c>
      <c r="D27" s="180" t="s">
        <v>108</v>
      </c>
      <c r="E27" s="180" t="s">
        <v>109</v>
      </c>
      <c r="F27" s="182">
        <v>1.007</v>
      </c>
      <c r="G27" s="183"/>
      <c r="H27" s="183"/>
      <c r="I27" s="183"/>
      <c r="J27" s="180">
        <f t="shared" si="0"/>
        <v>0</v>
      </c>
      <c r="K27" s="3">
        <f t="shared" si="1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v>0</v>
      </c>
    </row>
    <row r="28" spans="1:26" ht="33" customHeight="1">
      <c r="A28" s="180">
        <v>12</v>
      </c>
      <c r="B28" s="180" t="s">
        <v>96</v>
      </c>
      <c r="C28" s="181">
        <v>642943111</v>
      </c>
      <c r="D28" s="180" t="s">
        <v>110</v>
      </c>
      <c r="E28" s="180" t="s">
        <v>111</v>
      </c>
      <c r="F28" s="182">
        <v>1</v>
      </c>
      <c r="G28" s="183"/>
      <c r="H28" s="183"/>
      <c r="I28" s="183"/>
      <c r="J28" s="180">
        <f t="shared" si="0"/>
        <v>0</v>
      </c>
      <c r="K28" s="3">
        <f t="shared" si="1"/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v>0</v>
      </c>
    </row>
    <row r="29" spans="1:26" ht="33" customHeight="1">
      <c r="A29" s="180">
        <v>13</v>
      </c>
      <c r="B29" s="180" t="s">
        <v>112</v>
      </c>
      <c r="C29" s="181">
        <v>611421431</v>
      </c>
      <c r="D29" s="180" t="s">
        <v>113</v>
      </c>
      <c r="E29" s="180" t="s">
        <v>98</v>
      </c>
      <c r="F29" s="182">
        <v>13.69</v>
      </c>
      <c r="G29" s="183"/>
      <c r="H29" s="183"/>
      <c r="I29" s="183"/>
      <c r="J29" s="180">
        <f t="shared" si="0"/>
        <v>0</v>
      </c>
      <c r="K29" s="3">
        <f t="shared" si="1"/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v>0</v>
      </c>
    </row>
    <row r="30" spans="1:26" ht="33" customHeight="1">
      <c r="A30" s="180">
        <v>14</v>
      </c>
      <c r="B30" s="180" t="s">
        <v>112</v>
      </c>
      <c r="C30" s="181">
        <v>612409991</v>
      </c>
      <c r="D30" s="180" t="s">
        <v>114</v>
      </c>
      <c r="E30" s="180" t="s">
        <v>100</v>
      </c>
      <c r="F30" s="182">
        <v>14.8</v>
      </c>
      <c r="G30" s="183"/>
      <c r="H30" s="183"/>
      <c r="I30" s="183"/>
      <c r="J30" s="180">
        <f t="shared" si="0"/>
        <v>0</v>
      </c>
      <c r="K30" s="3">
        <f t="shared" si="1"/>
        <v>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0</v>
      </c>
    </row>
    <row r="31" spans="1:26" ht="33" customHeight="1">
      <c r="A31" s="180">
        <v>15</v>
      </c>
      <c r="B31" s="180" t="s">
        <v>112</v>
      </c>
      <c r="C31" s="181">
        <v>612462222</v>
      </c>
      <c r="D31" s="180" t="s">
        <v>115</v>
      </c>
      <c r="E31" s="180" t="s">
        <v>98</v>
      </c>
      <c r="F31" s="182">
        <v>7.568</v>
      </c>
      <c r="G31" s="183"/>
      <c r="H31" s="183"/>
      <c r="I31" s="183"/>
      <c r="J31" s="180">
        <f t="shared" si="0"/>
        <v>0</v>
      </c>
      <c r="K31" s="3">
        <f t="shared" si="1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v>0</v>
      </c>
    </row>
    <row r="32" spans="1:26" ht="33" customHeight="1">
      <c r="A32" s="180">
        <v>16</v>
      </c>
      <c r="B32" s="180" t="s">
        <v>116</v>
      </c>
      <c r="C32" s="181">
        <v>632457202</v>
      </c>
      <c r="D32" s="180" t="s">
        <v>117</v>
      </c>
      <c r="E32" s="180" t="s">
        <v>98</v>
      </c>
      <c r="F32" s="182">
        <v>33.56</v>
      </c>
      <c r="G32" s="183"/>
      <c r="H32" s="183"/>
      <c r="I32" s="183"/>
      <c r="J32" s="180">
        <f t="shared" si="0"/>
        <v>0</v>
      </c>
      <c r="K32" s="3">
        <f t="shared" si="1"/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v>0</v>
      </c>
    </row>
    <row r="33" spans="1:26" ht="33" customHeight="1">
      <c r="A33" s="180">
        <v>17</v>
      </c>
      <c r="B33" s="180" t="s">
        <v>118</v>
      </c>
      <c r="C33" s="181">
        <v>5533300300</v>
      </c>
      <c r="D33" s="180" t="s">
        <v>119</v>
      </c>
      <c r="E33" s="180" t="s">
        <v>111</v>
      </c>
      <c r="F33" s="182">
        <v>1</v>
      </c>
      <c r="G33" s="183"/>
      <c r="H33" s="183"/>
      <c r="I33" s="183"/>
      <c r="J33" s="180">
        <f t="shared" si="0"/>
        <v>0</v>
      </c>
      <c r="K33" s="3">
        <f t="shared" si="1"/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v>0</v>
      </c>
    </row>
    <row r="34" spans="1:26" ht="15">
      <c r="A34" s="14"/>
      <c r="B34" s="14"/>
      <c r="C34" s="14"/>
      <c r="D34" s="14" t="s">
        <v>70</v>
      </c>
      <c r="E34" s="14"/>
      <c r="F34" s="179"/>
      <c r="G34" s="172">
        <f>ROUND((SUM(L20:L33))/1,2)</f>
        <v>0</v>
      </c>
      <c r="H34" s="172">
        <f>ROUND((SUM(M20:M33))/1,2)</f>
        <v>0</v>
      </c>
      <c r="I34" s="172">
        <f>ROUND((SUM(I20:I33))/1,2)</f>
        <v>0</v>
      </c>
      <c r="J34" s="14"/>
      <c r="K34" s="14"/>
      <c r="L34" s="14">
        <f>ROUND((SUM(L20:L33))/1,2)</f>
        <v>0</v>
      </c>
      <c r="M34" s="14">
        <f>ROUND((SUM(M20:M33))/1,2)</f>
        <v>0</v>
      </c>
      <c r="N34" s="14"/>
      <c r="O34" s="14"/>
      <c r="P34" s="184">
        <f>ROUND((SUM(P20:P33))/1,2)</f>
        <v>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">
      <c r="A35" s="3"/>
      <c r="B35" s="3"/>
      <c r="C35" s="3"/>
      <c r="D35" s="3"/>
      <c r="E35" s="3"/>
      <c r="F35" s="185"/>
      <c r="G35" s="20"/>
      <c r="H35" s="20"/>
      <c r="I35" s="2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>
      <c r="A36" s="14"/>
      <c r="B36" s="14"/>
      <c r="C36" s="14"/>
      <c r="D36" s="14" t="s">
        <v>71</v>
      </c>
      <c r="E36" s="14"/>
      <c r="F36" s="179"/>
      <c r="G36" s="169"/>
      <c r="H36" s="169"/>
      <c r="I36" s="169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3" customHeight="1">
      <c r="A37" s="180"/>
      <c r="B37" s="180"/>
      <c r="C37" s="181"/>
      <c r="D37" s="180"/>
      <c r="E37" s="180"/>
      <c r="F37" s="182"/>
      <c r="G37" s="183"/>
      <c r="H37" s="183"/>
      <c r="I37" s="183"/>
      <c r="J37" s="18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180"/>
      <c r="B38" s="180"/>
      <c r="C38" s="181"/>
      <c r="D38" s="180"/>
      <c r="E38" s="180"/>
      <c r="F38" s="182"/>
      <c r="G38" s="183"/>
      <c r="H38" s="183"/>
      <c r="I38" s="183"/>
      <c r="J38" s="18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180"/>
      <c r="B39" s="180"/>
      <c r="C39" s="181"/>
      <c r="D39" s="180"/>
      <c r="E39" s="180"/>
      <c r="F39" s="182"/>
      <c r="G39" s="183"/>
      <c r="H39" s="183"/>
      <c r="I39" s="183"/>
      <c r="J39" s="18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180"/>
      <c r="B40" s="180"/>
      <c r="C40" s="181"/>
      <c r="D40" s="180"/>
      <c r="E40" s="180"/>
      <c r="F40" s="182"/>
      <c r="G40" s="183"/>
      <c r="H40" s="183"/>
      <c r="I40" s="183"/>
      <c r="J40" s="18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180"/>
      <c r="B41" s="180"/>
      <c r="C41" s="181"/>
      <c r="D41" s="180"/>
      <c r="E41" s="180"/>
      <c r="F41" s="182"/>
      <c r="G41" s="183"/>
      <c r="H41" s="183"/>
      <c r="I41" s="183"/>
      <c r="J41" s="18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180"/>
      <c r="B42" s="180"/>
      <c r="C42" s="181"/>
      <c r="D42" s="180"/>
      <c r="E42" s="180"/>
      <c r="F42" s="182"/>
      <c r="G42" s="183"/>
      <c r="H42" s="183"/>
      <c r="I42" s="183"/>
      <c r="J42" s="18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180"/>
      <c r="B43" s="180"/>
      <c r="C43" s="181"/>
      <c r="D43" s="180"/>
      <c r="E43" s="180"/>
      <c r="F43" s="182"/>
      <c r="G43" s="183"/>
      <c r="H43" s="183"/>
      <c r="I43" s="183"/>
      <c r="J43" s="18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180"/>
      <c r="B44" s="180"/>
      <c r="C44" s="181"/>
      <c r="D44" s="180"/>
      <c r="E44" s="180"/>
      <c r="F44" s="182"/>
      <c r="G44" s="183"/>
      <c r="H44" s="183"/>
      <c r="I44" s="183"/>
      <c r="J44" s="18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180"/>
      <c r="B45" s="180"/>
      <c r="C45" s="181"/>
      <c r="D45" s="180"/>
      <c r="E45" s="180"/>
      <c r="F45" s="182"/>
      <c r="G45" s="183"/>
      <c r="H45" s="183"/>
      <c r="I45" s="183"/>
      <c r="J45" s="18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180"/>
      <c r="B46" s="180"/>
      <c r="C46" s="181"/>
      <c r="D46" s="180"/>
      <c r="E46" s="180"/>
      <c r="F46" s="182"/>
      <c r="G46" s="183"/>
      <c r="H46" s="183"/>
      <c r="I46" s="183"/>
      <c r="J46" s="180">
        <f>ROUND(F46*(N46),2)</f>
        <v>0</v>
      </c>
      <c r="K46" s="3">
        <f>ROUND(F46*(O46),2)</f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0</v>
      </c>
    </row>
    <row r="47" spans="1:26" ht="33" customHeight="1">
      <c r="A47" s="180"/>
      <c r="B47" s="180"/>
      <c r="C47" s="181"/>
      <c r="D47" s="180"/>
      <c r="E47" s="180"/>
      <c r="F47" s="182"/>
      <c r="G47" s="183"/>
      <c r="H47" s="183"/>
      <c r="I47" s="183"/>
      <c r="J47" s="180">
        <f>ROUND(F47*(N47),2)</f>
        <v>0</v>
      </c>
      <c r="K47" s="3">
        <f>ROUND(F47*(O47),2)</f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v>0</v>
      </c>
    </row>
    <row r="48" spans="1:26" ht="33" customHeight="1">
      <c r="A48" s="180"/>
      <c r="B48" s="180"/>
      <c r="C48" s="181"/>
      <c r="D48" s="180"/>
      <c r="E48" s="180"/>
      <c r="F48" s="182"/>
      <c r="G48" s="183"/>
      <c r="H48" s="183"/>
      <c r="I48" s="183"/>
      <c r="J48" s="180">
        <f>ROUND(F48*(N48),2)</f>
        <v>0</v>
      </c>
      <c r="K48" s="3">
        <f>ROUND(F48*(O48),2)</f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v>0</v>
      </c>
    </row>
    <row r="49" spans="1:256" ht="33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3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3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3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3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3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3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3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3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6" ht="15">
      <c r="A58" s="14"/>
      <c r="B58" s="14"/>
      <c r="C58" s="14"/>
      <c r="D58" s="14" t="s">
        <v>71</v>
      </c>
      <c r="E58" s="14"/>
      <c r="F58" s="179"/>
      <c r="G58" s="172">
        <f>ROUND((SUM(L36:L57))/1,2)</f>
        <v>0</v>
      </c>
      <c r="H58" s="172">
        <f>ROUND((SUM(M36:M57))/1,2)</f>
        <v>0</v>
      </c>
      <c r="I58" s="172">
        <f>ROUND((SUM(I36:I57))/1,2)</f>
        <v>0</v>
      </c>
      <c r="J58" s="14"/>
      <c r="K58" s="14"/>
      <c r="L58" s="14">
        <f>ROUND((SUM(L36:L57))/1,2)</f>
        <v>0</v>
      </c>
      <c r="M58" s="14">
        <f>ROUND((SUM(M36:M57))/1,2)</f>
        <v>0</v>
      </c>
      <c r="N58" s="14"/>
      <c r="O58" s="14"/>
      <c r="P58" s="184">
        <f>ROUND((SUM(P36:P57))/1,2)</f>
        <v>0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>
      <c r="A59" s="3"/>
      <c r="B59" s="3"/>
      <c r="C59" s="3"/>
      <c r="D59" s="3"/>
      <c r="E59" s="3"/>
      <c r="F59" s="185"/>
      <c r="G59" s="20"/>
      <c r="H59" s="20"/>
      <c r="I59" s="2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14"/>
      <c r="B60" s="14"/>
      <c r="C60" s="14"/>
      <c r="D60" s="14" t="s">
        <v>72</v>
      </c>
      <c r="E60" s="14"/>
      <c r="F60" s="179"/>
      <c r="G60" s="169"/>
      <c r="H60" s="169"/>
      <c r="I60" s="169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33" customHeight="1">
      <c r="A61" s="180">
        <v>39</v>
      </c>
      <c r="B61" s="180" t="s">
        <v>96</v>
      </c>
      <c r="C61" s="181">
        <v>998011002</v>
      </c>
      <c r="D61" s="180" t="s">
        <v>120</v>
      </c>
      <c r="E61" s="180" t="s">
        <v>121</v>
      </c>
      <c r="F61" s="182">
        <v>9.768067328900003</v>
      </c>
      <c r="G61" s="183"/>
      <c r="H61" s="183"/>
      <c r="I61" s="183"/>
      <c r="J61" s="180">
        <f>ROUND(F61*(N61),2)</f>
        <v>0</v>
      </c>
      <c r="K61" s="3">
        <f>ROUND(F61*(O61),2)</f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>
        <v>0</v>
      </c>
    </row>
    <row r="62" spans="1:26" ht="15">
      <c r="A62" s="14"/>
      <c r="B62" s="14"/>
      <c r="C62" s="14"/>
      <c r="D62" s="14" t="s">
        <v>72</v>
      </c>
      <c r="E62" s="14"/>
      <c r="F62" s="179"/>
      <c r="G62" s="172">
        <f>ROUND((SUM(L60:L61))/1,2)</f>
        <v>0</v>
      </c>
      <c r="H62" s="172">
        <f>ROUND((SUM(M60:M61))/1,2)</f>
        <v>0</v>
      </c>
      <c r="I62" s="172">
        <f>ROUND((SUM(I60:I61))/1,2)</f>
        <v>0</v>
      </c>
      <c r="J62" s="14"/>
      <c r="K62" s="14"/>
      <c r="L62" s="14">
        <f>ROUND((SUM(L60:L61))/1,2)</f>
        <v>0</v>
      </c>
      <c r="M62" s="14">
        <f>ROUND((SUM(M60:M61))/1,2)</f>
        <v>0</v>
      </c>
      <c r="N62" s="14"/>
      <c r="O62" s="14"/>
      <c r="P62" s="184">
        <f>ROUND((SUM(P60:P61))/1,2)</f>
        <v>0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">
      <c r="A63" s="3"/>
      <c r="B63" s="3"/>
      <c r="C63" s="3"/>
      <c r="D63" s="3"/>
      <c r="E63" s="3"/>
      <c r="F63" s="185"/>
      <c r="G63" s="20"/>
      <c r="H63" s="20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14"/>
      <c r="B64" s="14"/>
      <c r="C64" s="14"/>
      <c r="D64" s="171" t="s">
        <v>67</v>
      </c>
      <c r="E64" s="14"/>
      <c r="F64" s="179"/>
      <c r="G64" s="172">
        <f>ROUND((SUM(L9:L63))/2,2)</f>
        <v>0</v>
      </c>
      <c r="H64" s="172">
        <f>ROUND((SUM(M9:M63))/2,2)</f>
        <v>0</v>
      </c>
      <c r="I64" s="172">
        <f>ROUND((SUM(I9:I63))/2,2)</f>
        <v>0</v>
      </c>
      <c r="J64" s="169"/>
      <c r="K64" s="14"/>
      <c r="L64" s="169">
        <f>ROUND((SUM(L9:L63))/2,2)</f>
        <v>0</v>
      </c>
      <c r="M64" s="169">
        <f>ROUND((SUM(M9:M63))/2,2)</f>
        <v>0</v>
      </c>
      <c r="N64" s="14"/>
      <c r="O64" s="14"/>
      <c r="P64" s="184">
        <f>ROUND((SUM(P9:P63))/2,2)</f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185"/>
      <c r="G65" s="20"/>
      <c r="H65" s="20"/>
      <c r="I65" s="2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14"/>
      <c r="B66" s="14"/>
      <c r="C66" s="14"/>
      <c r="D66" s="171" t="s">
        <v>73</v>
      </c>
      <c r="E66" s="14"/>
      <c r="F66" s="179"/>
      <c r="G66" s="169"/>
      <c r="H66" s="169"/>
      <c r="I66" s="169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">
      <c r="A67" s="14"/>
      <c r="B67" s="14"/>
      <c r="C67" s="14"/>
      <c r="D67" s="14" t="s">
        <v>74</v>
      </c>
      <c r="E67" s="14"/>
      <c r="F67" s="179"/>
      <c r="G67" s="169"/>
      <c r="H67" s="169"/>
      <c r="I67" s="169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33" customHeight="1">
      <c r="A68" s="180">
        <v>40</v>
      </c>
      <c r="B68" s="180" t="s">
        <v>122</v>
      </c>
      <c r="C68" s="181">
        <v>711123141</v>
      </c>
      <c r="D68" s="180" t="s">
        <v>123</v>
      </c>
      <c r="E68" s="180" t="s">
        <v>98</v>
      </c>
      <c r="F68" s="182">
        <v>33.56</v>
      </c>
      <c r="G68" s="183"/>
      <c r="H68" s="183"/>
      <c r="I68" s="183"/>
      <c r="J68" s="180">
        <f>ROUND(F68*(N68),2)</f>
        <v>0</v>
      </c>
      <c r="K68" s="3">
        <f>ROUND(F68*(O68),2)</f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v>0</v>
      </c>
    </row>
    <row r="69" spans="1:26" ht="33" customHeight="1">
      <c r="A69" s="180">
        <v>41</v>
      </c>
      <c r="B69" s="180" t="s">
        <v>122</v>
      </c>
      <c r="C69" s="181">
        <v>711123141</v>
      </c>
      <c r="D69" s="180" t="s">
        <v>123</v>
      </c>
      <c r="E69" s="180" t="s">
        <v>98</v>
      </c>
      <c r="F69" s="182">
        <v>4.858</v>
      </c>
      <c r="G69" s="183"/>
      <c r="H69" s="183"/>
      <c r="I69" s="183"/>
      <c r="J69" s="180">
        <f>ROUND(F69*(N69),2)</f>
        <v>0</v>
      </c>
      <c r="K69" s="3">
        <f>ROUND(F69*(O69),2)</f>
        <v>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>
        <v>0</v>
      </c>
    </row>
    <row r="70" spans="1:26" ht="33" customHeight="1">
      <c r="A70" s="180">
        <v>42</v>
      </c>
      <c r="B70" s="180" t="s">
        <v>122</v>
      </c>
      <c r="C70" s="181">
        <v>998711202</v>
      </c>
      <c r="D70" s="180" t="s">
        <v>124</v>
      </c>
      <c r="E70" s="180" t="s">
        <v>125</v>
      </c>
      <c r="F70" s="182"/>
      <c r="G70" s="186"/>
      <c r="H70" s="186"/>
      <c r="I70" s="186"/>
      <c r="J70" s="180">
        <f>ROUND(F70*(N70),2)</f>
        <v>0</v>
      </c>
      <c r="K70" s="3">
        <f>ROUND(F70*(O70),2)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>
        <v>0</v>
      </c>
    </row>
    <row r="71" spans="1:26" ht="15">
      <c r="A71" s="14"/>
      <c r="B71" s="14"/>
      <c r="C71" s="14"/>
      <c r="D71" s="14" t="s">
        <v>74</v>
      </c>
      <c r="E71" s="14"/>
      <c r="F71" s="179"/>
      <c r="G71" s="172">
        <f>ROUND((SUM(L67:L70))/1,2)</f>
        <v>0</v>
      </c>
      <c r="H71" s="172">
        <f>ROUND((SUM(M67:M70))/1,2)</f>
        <v>0</v>
      </c>
      <c r="I71" s="172">
        <f>ROUND((SUM(I67:I70))/1,2)</f>
        <v>0</v>
      </c>
      <c r="J71" s="14"/>
      <c r="K71" s="14"/>
      <c r="L71" s="14">
        <f>ROUND((SUM(L67:L70))/1,2)</f>
        <v>0</v>
      </c>
      <c r="M71" s="14">
        <f>ROUND((SUM(M67:M70))/1,2)</f>
        <v>0</v>
      </c>
      <c r="N71" s="14"/>
      <c r="O71" s="14"/>
      <c r="P71" s="184">
        <f>ROUND((SUM(P67:P70))/1,2)</f>
        <v>0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">
      <c r="A72" s="3"/>
      <c r="B72" s="3"/>
      <c r="C72" s="3"/>
      <c r="D72" s="3"/>
      <c r="E72" s="3"/>
      <c r="F72" s="185"/>
      <c r="G72" s="20"/>
      <c r="H72" s="20"/>
      <c r="I72" s="2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14"/>
      <c r="B73" s="14"/>
      <c r="C73" s="14"/>
      <c r="D73" s="14" t="s">
        <v>75</v>
      </c>
      <c r="E73" s="14"/>
      <c r="F73" s="179"/>
      <c r="G73" s="169"/>
      <c r="H73" s="169"/>
      <c r="I73" s="169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33" customHeight="1">
      <c r="A74" s="180">
        <v>43</v>
      </c>
      <c r="B74" s="180" t="s">
        <v>126</v>
      </c>
      <c r="C74" s="181">
        <v>713111121</v>
      </c>
      <c r="D74" s="180" t="s">
        <v>127</v>
      </c>
      <c r="E74" s="180" t="s">
        <v>98</v>
      </c>
      <c r="F74" s="182">
        <v>19.94</v>
      </c>
      <c r="G74" s="183"/>
      <c r="H74" s="183"/>
      <c r="I74" s="183"/>
      <c r="J74" s="180">
        <f>ROUND(F74*(N74),2)</f>
        <v>0</v>
      </c>
      <c r="K74" s="3">
        <f>ROUND(F74*(O74),2)</f>
        <v>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>
        <v>0</v>
      </c>
    </row>
    <row r="75" spans="1:26" ht="33" customHeight="1">
      <c r="A75" s="180">
        <v>44</v>
      </c>
      <c r="B75" s="180" t="s">
        <v>128</v>
      </c>
      <c r="C75" s="181">
        <v>998713202</v>
      </c>
      <c r="D75" s="180"/>
      <c r="E75" s="180" t="s">
        <v>125</v>
      </c>
      <c r="F75" s="182"/>
      <c r="G75" s="186"/>
      <c r="H75" s="186"/>
      <c r="I75" s="186"/>
      <c r="J75" s="180">
        <f>ROUND(F75*(N75),2)</f>
        <v>0</v>
      </c>
      <c r="K75" s="3">
        <f>ROUND(F75*(O75),2)</f>
        <v>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>
        <v>0</v>
      </c>
    </row>
    <row r="76" spans="1:26" ht="33" customHeight="1">
      <c r="A76" s="180">
        <v>45</v>
      </c>
      <c r="B76" s="180" t="s">
        <v>129</v>
      </c>
      <c r="C76" s="181">
        <v>2837653230</v>
      </c>
      <c r="D76" s="180" t="s">
        <v>130</v>
      </c>
      <c r="E76" s="180" t="s">
        <v>98</v>
      </c>
      <c r="F76" s="182">
        <v>20.339</v>
      </c>
      <c r="G76" s="183"/>
      <c r="H76" s="183"/>
      <c r="I76" s="183"/>
      <c r="J76" s="180">
        <f>ROUND(F76*(N76),2)</f>
        <v>0</v>
      </c>
      <c r="K76" s="3">
        <f>ROUND(F76*(O76),2)</f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>
        <v>0</v>
      </c>
    </row>
    <row r="77" spans="1:26" ht="15">
      <c r="A77" s="14"/>
      <c r="B77" s="14"/>
      <c r="C77" s="14"/>
      <c r="D77" s="14" t="s">
        <v>75</v>
      </c>
      <c r="E77" s="14"/>
      <c r="F77" s="179"/>
      <c r="G77" s="172">
        <f>ROUND((SUM(L73:L76))/1,2)</f>
        <v>0</v>
      </c>
      <c r="H77" s="172">
        <f>ROUND((SUM(M73:M76))/1,2)</f>
        <v>0</v>
      </c>
      <c r="I77" s="172">
        <f>ROUND((SUM(I73:I76))/1,2)</f>
        <v>0</v>
      </c>
      <c r="J77" s="14"/>
      <c r="K77" s="14"/>
      <c r="L77" s="14">
        <f>ROUND((SUM(L73:L76))/1,2)</f>
        <v>0</v>
      </c>
      <c r="M77" s="14">
        <f>ROUND((SUM(M73:M76))/1,2)</f>
        <v>0</v>
      </c>
      <c r="N77" s="14"/>
      <c r="O77" s="14"/>
      <c r="P77" s="184">
        <f>ROUND((SUM(P73:P76))/1,2)</f>
        <v>0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">
      <c r="A78" s="3"/>
      <c r="B78" s="3"/>
      <c r="C78" s="3"/>
      <c r="D78" s="3"/>
      <c r="E78" s="3"/>
      <c r="F78" s="185"/>
      <c r="G78" s="20"/>
      <c r="H78" s="20"/>
      <c r="I78" s="2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14"/>
      <c r="B79" s="14"/>
      <c r="C79" s="14"/>
      <c r="D79" s="14"/>
      <c r="E79" s="14"/>
      <c r="F79" s="179"/>
      <c r="G79" s="169"/>
      <c r="H79" s="169"/>
      <c r="I79" s="169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33" customHeight="1">
      <c r="A80" s="180"/>
      <c r="B80" s="180"/>
      <c r="C80" s="181"/>
      <c r="D80" s="180"/>
      <c r="E80" s="180"/>
      <c r="F80" s="182"/>
      <c r="G80" s="183"/>
      <c r="H80" s="183"/>
      <c r="I80" s="183"/>
      <c r="J80" s="18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3" customHeight="1">
      <c r="A81" s="180"/>
      <c r="B81" s="180"/>
      <c r="C81" s="181"/>
      <c r="D81" s="180"/>
      <c r="E81" s="180"/>
      <c r="F81" s="182"/>
      <c r="G81" s="183"/>
      <c r="H81" s="183"/>
      <c r="I81" s="183"/>
      <c r="J81" s="18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3" customHeight="1">
      <c r="A82" s="180"/>
      <c r="B82" s="180"/>
      <c r="C82" s="181"/>
      <c r="D82" s="180"/>
      <c r="E82" s="180"/>
      <c r="F82" s="182"/>
      <c r="G82" s="186"/>
      <c r="H82" s="186"/>
      <c r="I82" s="186"/>
      <c r="J82" s="18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3" customHeight="1">
      <c r="A83" s="180"/>
      <c r="B83" s="180"/>
      <c r="C83" s="181"/>
      <c r="D83" s="180"/>
      <c r="E83" s="180"/>
      <c r="F83" s="182"/>
      <c r="G83" s="183"/>
      <c r="H83" s="183"/>
      <c r="I83" s="183"/>
      <c r="J83" s="18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14"/>
      <c r="B84" s="14"/>
      <c r="C84" s="14"/>
      <c r="D84" s="14"/>
      <c r="E84" s="14"/>
      <c r="F84" s="179"/>
      <c r="G84" s="172"/>
      <c r="H84" s="172"/>
      <c r="I84" s="172"/>
      <c r="J84" s="14"/>
      <c r="K84" s="14"/>
      <c r="L84" s="14"/>
      <c r="M84" s="14"/>
      <c r="N84" s="14"/>
      <c r="O84" s="14"/>
      <c r="P84" s="18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">
      <c r="A85" s="3"/>
      <c r="B85" s="3"/>
      <c r="C85" s="3"/>
      <c r="D85" s="3"/>
      <c r="E85" s="3"/>
      <c r="F85" s="185"/>
      <c r="G85" s="20"/>
      <c r="H85" s="20"/>
      <c r="I85" s="2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14"/>
      <c r="B86" s="14"/>
      <c r="C86" s="14"/>
      <c r="D86" s="14"/>
      <c r="E86" s="14"/>
      <c r="F86" s="179"/>
      <c r="G86" s="169"/>
      <c r="H86" s="169"/>
      <c r="I86" s="169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33" customHeight="1">
      <c r="A87" s="180"/>
      <c r="B87" s="180"/>
      <c r="C87" s="181"/>
      <c r="D87" s="180"/>
      <c r="E87" s="180"/>
      <c r="F87" s="182"/>
      <c r="G87" s="183"/>
      <c r="H87" s="183"/>
      <c r="I87" s="183"/>
      <c r="J87" s="18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3" customHeight="1">
      <c r="A88" s="180"/>
      <c r="B88" s="180"/>
      <c r="C88" s="181"/>
      <c r="D88" s="180"/>
      <c r="E88" s="180"/>
      <c r="F88" s="182"/>
      <c r="G88" s="183"/>
      <c r="H88" s="183"/>
      <c r="I88" s="183"/>
      <c r="J88" s="18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3" customHeight="1">
      <c r="A89" s="180"/>
      <c r="B89" s="180"/>
      <c r="C89" s="181"/>
      <c r="D89" s="180"/>
      <c r="E89" s="180"/>
      <c r="F89" s="182"/>
      <c r="G89" s="183"/>
      <c r="H89" s="183"/>
      <c r="I89" s="183"/>
      <c r="J89" s="18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3" customHeight="1">
      <c r="A90" s="180"/>
      <c r="B90" s="180"/>
      <c r="C90" s="181"/>
      <c r="D90" s="180"/>
      <c r="E90" s="180"/>
      <c r="F90" s="182"/>
      <c r="G90" s="183"/>
      <c r="H90" s="183"/>
      <c r="I90" s="183"/>
      <c r="J90" s="18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3" customHeight="1">
      <c r="A91" s="180"/>
      <c r="B91" s="180"/>
      <c r="C91" s="181"/>
      <c r="D91" s="180"/>
      <c r="E91" s="180"/>
      <c r="F91" s="182"/>
      <c r="G91" s="183"/>
      <c r="H91" s="183"/>
      <c r="I91" s="183"/>
      <c r="J91" s="180">
        <f>ROUND(F91*(N91),2)</f>
        <v>0</v>
      </c>
      <c r="K91" s="3">
        <f>ROUND(F91*(O91),2)</f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>
        <v>0</v>
      </c>
    </row>
    <row r="92" spans="1:26" ht="33" customHeight="1">
      <c r="A92" s="180"/>
      <c r="B92" s="180"/>
      <c r="C92" s="181"/>
      <c r="D92" s="180"/>
      <c r="E92" s="180"/>
      <c r="F92" s="182"/>
      <c r="G92" s="183"/>
      <c r="H92" s="183"/>
      <c r="I92" s="183"/>
      <c r="J92" s="18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3" customHeight="1">
      <c r="A93" s="180"/>
      <c r="B93" s="180"/>
      <c r="C93" s="181"/>
      <c r="D93" s="180"/>
      <c r="E93" s="180"/>
      <c r="F93" s="182"/>
      <c r="G93" s="186"/>
      <c r="H93" s="186"/>
      <c r="I93" s="186"/>
      <c r="J93" s="18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3" customHeight="1">
      <c r="A94" s="180"/>
      <c r="B94" s="180"/>
      <c r="C94" s="181"/>
      <c r="D94" s="180"/>
      <c r="E94" s="180"/>
      <c r="F94" s="182"/>
      <c r="G94" s="183"/>
      <c r="H94" s="183"/>
      <c r="I94" s="183"/>
      <c r="J94" s="18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3" customHeight="1">
      <c r="A95" s="180"/>
      <c r="B95" s="180"/>
      <c r="C95" s="181"/>
      <c r="D95" s="180"/>
      <c r="E95" s="180"/>
      <c r="F95" s="182"/>
      <c r="G95" s="183"/>
      <c r="H95" s="183"/>
      <c r="I95" s="183"/>
      <c r="J95" s="18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3" customHeight="1">
      <c r="A96" s="180"/>
      <c r="B96" s="180"/>
      <c r="C96" s="181"/>
      <c r="D96" s="180"/>
      <c r="E96" s="180"/>
      <c r="F96" s="182"/>
      <c r="G96" s="183"/>
      <c r="H96" s="183"/>
      <c r="I96" s="183"/>
      <c r="J96" s="18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3" customHeight="1">
      <c r="A97" s="180"/>
      <c r="B97" s="180"/>
      <c r="C97" s="181"/>
      <c r="D97" s="180"/>
      <c r="E97" s="180"/>
      <c r="F97" s="182"/>
      <c r="G97" s="183"/>
      <c r="H97" s="183"/>
      <c r="I97" s="183"/>
      <c r="J97" s="18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14"/>
      <c r="B98" s="14"/>
      <c r="C98" s="14"/>
      <c r="D98" s="14"/>
      <c r="E98" s="14"/>
      <c r="F98" s="179"/>
      <c r="G98" s="172"/>
      <c r="H98" s="172"/>
      <c r="I98" s="172"/>
      <c r="J98" s="14"/>
      <c r="K98" s="14"/>
      <c r="L98" s="14"/>
      <c r="M98" s="14"/>
      <c r="N98" s="14"/>
      <c r="O98" s="14"/>
      <c r="P98" s="18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">
      <c r="A99" s="3"/>
      <c r="B99" s="3"/>
      <c r="C99" s="3"/>
      <c r="D99" s="3"/>
      <c r="E99" s="3"/>
      <c r="F99" s="185"/>
      <c r="G99" s="20"/>
      <c r="H99" s="20"/>
      <c r="I99" s="2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14"/>
      <c r="B100" s="14"/>
      <c r="C100" s="14"/>
      <c r="D100" s="14"/>
      <c r="E100" s="14"/>
      <c r="F100" s="179"/>
      <c r="G100" s="169"/>
      <c r="H100" s="169"/>
      <c r="I100" s="169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33" customHeight="1">
      <c r="A101" s="180"/>
      <c r="B101" s="180"/>
      <c r="C101" s="181"/>
      <c r="D101" s="180"/>
      <c r="E101" s="180"/>
      <c r="F101" s="182"/>
      <c r="G101" s="183"/>
      <c r="H101" s="183"/>
      <c r="I101" s="183"/>
      <c r="J101" s="18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3" customHeight="1">
      <c r="A102" s="180"/>
      <c r="B102" s="180"/>
      <c r="C102" s="181"/>
      <c r="D102" s="180"/>
      <c r="E102" s="180"/>
      <c r="F102" s="182"/>
      <c r="G102" s="183"/>
      <c r="H102" s="183"/>
      <c r="I102" s="183"/>
      <c r="J102" s="18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3" customHeight="1">
      <c r="A103" s="180"/>
      <c r="B103" s="180" t="s">
        <v>131</v>
      </c>
      <c r="C103" s="181"/>
      <c r="D103" s="180"/>
      <c r="E103" s="180"/>
      <c r="F103" s="182"/>
      <c r="G103" s="183"/>
      <c r="H103" s="183"/>
      <c r="I103" s="183"/>
      <c r="J103" s="18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3" customHeight="1">
      <c r="A104" s="180"/>
      <c r="B104" s="180" t="s">
        <v>131</v>
      </c>
      <c r="C104" s="181"/>
      <c r="D104" s="180"/>
      <c r="E104" s="180"/>
      <c r="F104" s="182"/>
      <c r="G104" s="183"/>
      <c r="H104" s="183"/>
      <c r="I104" s="183"/>
      <c r="J104" s="180">
        <f>ROUND(F104*(N104),2)</f>
        <v>0</v>
      </c>
      <c r="K104" s="3">
        <f>ROUND(F104*(O104),2)</f>
        <v>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>
        <v>0</v>
      </c>
    </row>
    <row r="105" spans="1:26" ht="33" customHeight="1">
      <c r="A105" s="180"/>
      <c r="B105" s="180" t="s">
        <v>131</v>
      </c>
      <c r="C105" s="181"/>
      <c r="D105" s="180"/>
      <c r="E105" s="180"/>
      <c r="F105" s="182"/>
      <c r="G105" s="183"/>
      <c r="H105" s="183"/>
      <c r="I105" s="183"/>
      <c r="J105" s="180">
        <f>ROUND(F105*(N105),2)</f>
        <v>0</v>
      </c>
      <c r="K105" s="3">
        <f>ROUND(F105*(O105),2)</f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>
        <v>0</v>
      </c>
    </row>
    <row r="106" spans="1:26" ht="33" customHeight="1">
      <c r="A106" s="180"/>
      <c r="B106" s="180" t="s">
        <v>131</v>
      </c>
      <c r="C106" s="181"/>
      <c r="D106" s="180"/>
      <c r="E106" s="180"/>
      <c r="F106" s="182"/>
      <c r="G106" s="183"/>
      <c r="H106" s="183"/>
      <c r="I106" s="183"/>
      <c r="J106" s="180">
        <f>ROUND(F106*(N106),2)</f>
        <v>0</v>
      </c>
      <c r="K106" s="3">
        <f>ROUND(F106*(O106),2)</f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>
        <v>0</v>
      </c>
    </row>
    <row r="107" spans="1:26" ht="33" customHeight="1">
      <c r="A107" s="180"/>
      <c r="B107" s="180" t="s">
        <v>131</v>
      </c>
      <c r="C107" s="181"/>
      <c r="D107" s="180"/>
      <c r="E107" s="180"/>
      <c r="F107" s="182"/>
      <c r="G107" s="183"/>
      <c r="H107" s="183"/>
      <c r="I107" s="183"/>
      <c r="J107" s="180">
        <f>ROUND(F107*(N107),2)</f>
        <v>0</v>
      </c>
      <c r="K107" s="3">
        <f>ROUND(F107*(O107),2)</f>
        <v>0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>
        <v>0</v>
      </c>
    </row>
    <row r="108" spans="1:26" ht="15">
      <c r="A108" s="3"/>
      <c r="B108" s="3"/>
      <c r="C108" s="3"/>
      <c r="D108" s="3"/>
      <c r="E108" s="3"/>
      <c r="F108" s="185"/>
      <c r="G108" s="20"/>
      <c r="H108" s="20"/>
      <c r="I108" s="2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3" customHeight="1">
      <c r="A109" s="180"/>
      <c r="B109" s="180" t="s">
        <v>131</v>
      </c>
      <c r="C109" s="181"/>
      <c r="D109" s="180"/>
      <c r="E109" s="180"/>
      <c r="F109" s="182"/>
      <c r="G109" s="183"/>
      <c r="H109" s="183"/>
      <c r="I109" s="183"/>
      <c r="J109" s="180">
        <f aca="true" t="shared" si="2" ref="J109:J129">ROUND(F109*(N109),2)</f>
        <v>0</v>
      </c>
      <c r="K109" s="3">
        <f aca="true" t="shared" si="3" ref="K109:K129">ROUND(F109*(O109),2)</f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>
        <v>0</v>
      </c>
    </row>
    <row r="110" spans="1:26" ht="33" customHeight="1">
      <c r="A110" s="180"/>
      <c r="B110" s="180" t="s">
        <v>131</v>
      </c>
      <c r="C110" s="181"/>
      <c r="D110" s="180"/>
      <c r="E110" s="180"/>
      <c r="F110" s="182"/>
      <c r="G110" s="183"/>
      <c r="H110" s="183"/>
      <c r="I110" s="183"/>
      <c r="J110" s="180">
        <f t="shared" si="2"/>
        <v>0</v>
      </c>
      <c r="K110" s="3">
        <f t="shared" si="3"/>
        <v>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>
        <v>0</v>
      </c>
    </row>
    <row r="111" spans="1:26" ht="33" customHeight="1">
      <c r="A111" s="180"/>
      <c r="B111" s="180" t="s">
        <v>131</v>
      </c>
      <c r="C111" s="181"/>
      <c r="D111" s="180"/>
      <c r="E111" s="180"/>
      <c r="F111" s="182"/>
      <c r="G111" s="183"/>
      <c r="H111" s="183"/>
      <c r="I111" s="183"/>
      <c r="J111" s="180">
        <f t="shared" si="2"/>
        <v>0</v>
      </c>
      <c r="K111" s="3">
        <f t="shared" si="3"/>
        <v>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>
        <v>0</v>
      </c>
    </row>
    <row r="112" spans="1:26" ht="33" customHeight="1">
      <c r="A112" s="180"/>
      <c r="B112" s="180" t="s">
        <v>131</v>
      </c>
      <c r="C112" s="181"/>
      <c r="D112" s="180"/>
      <c r="E112" s="180"/>
      <c r="F112" s="182"/>
      <c r="G112" s="186"/>
      <c r="H112" s="186"/>
      <c r="I112" s="186"/>
      <c r="J112" s="180">
        <f t="shared" si="2"/>
        <v>0</v>
      </c>
      <c r="K112" s="3">
        <f t="shared" si="3"/>
        <v>0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>
        <v>0</v>
      </c>
    </row>
    <row r="113" spans="1:26" ht="33" customHeight="1">
      <c r="A113" s="180"/>
      <c r="B113" s="180" t="s">
        <v>132</v>
      </c>
      <c r="C113" s="181"/>
      <c r="D113" s="180"/>
      <c r="E113" s="180"/>
      <c r="F113" s="182"/>
      <c r="G113" s="183"/>
      <c r="H113" s="183"/>
      <c r="I113" s="183"/>
      <c r="J113" s="180">
        <f t="shared" si="2"/>
        <v>0</v>
      </c>
      <c r="K113" s="3">
        <f t="shared" si="3"/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>
        <v>0</v>
      </c>
    </row>
    <row r="114" spans="1:26" ht="33" customHeight="1">
      <c r="A114" s="180"/>
      <c r="B114" s="180" t="s">
        <v>132</v>
      </c>
      <c r="C114" s="181"/>
      <c r="D114" s="180"/>
      <c r="E114" s="180"/>
      <c r="F114" s="182"/>
      <c r="G114" s="183"/>
      <c r="H114" s="183"/>
      <c r="I114" s="183"/>
      <c r="J114" s="180">
        <f t="shared" si="2"/>
        <v>0</v>
      </c>
      <c r="K114" s="3">
        <f t="shared" si="3"/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>
        <v>0</v>
      </c>
    </row>
    <row r="115" spans="1:26" ht="33" customHeight="1">
      <c r="A115" s="180"/>
      <c r="B115" s="180" t="s">
        <v>132</v>
      </c>
      <c r="C115" s="181"/>
      <c r="D115" s="180"/>
      <c r="E115" s="180"/>
      <c r="F115" s="182"/>
      <c r="G115" s="183"/>
      <c r="H115" s="183"/>
      <c r="I115" s="183"/>
      <c r="J115" s="180">
        <f t="shared" si="2"/>
        <v>0</v>
      </c>
      <c r="K115" s="3">
        <f t="shared" si="3"/>
        <v>0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>
        <v>0</v>
      </c>
    </row>
    <row r="116" spans="1:26" ht="33" customHeight="1">
      <c r="A116" s="180"/>
      <c r="B116" s="180" t="s">
        <v>132</v>
      </c>
      <c r="C116" s="181"/>
      <c r="D116" s="180"/>
      <c r="E116" s="180"/>
      <c r="F116" s="182"/>
      <c r="G116" s="183"/>
      <c r="H116" s="183"/>
      <c r="I116" s="183"/>
      <c r="J116" s="180">
        <f t="shared" si="2"/>
        <v>0</v>
      </c>
      <c r="K116" s="3">
        <f t="shared" si="3"/>
        <v>0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>
        <v>0</v>
      </c>
    </row>
    <row r="117" spans="1:26" ht="33" customHeight="1">
      <c r="A117" s="180"/>
      <c r="B117" s="180" t="s">
        <v>132</v>
      </c>
      <c r="C117" s="181"/>
      <c r="D117" s="180"/>
      <c r="E117" s="180"/>
      <c r="F117" s="182"/>
      <c r="G117" s="183"/>
      <c r="H117" s="183"/>
      <c r="I117" s="183"/>
      <c r="J117" s="180">
        <f t="shared" si="2"/>
        <v>0</v>
      </c>
      <c r="K117" s="3">
        <f t="shared" si="3"/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>
        <v>0</v>
      </c>
    </row>
    <row r="118" spans="1:26" ht="33" customHeight="1">
      <c r="A118"/>
      <c r="B118"/>
      <c r="C118"/>
      <c r="D118" s="180"/>
      <c r="E118" s="180"/>
      <c r="F118" s="181"/>
      <c r="G118" s="180"/>
      <c r="H118" s="183"/>
      <c r="I118" s="183"/>
      <c r="J118" s="180">
        <f t="shared" si="2"/>
        <v>0</v>
      </c>
      <c r="K118" s="3">
        <f t="shared" si="3"/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>
        <v>0</v>
      </c>
    </row>
    <row r="119" spans="1:26" ht="33" customHeight="1">
      <c r="A119"/>
      <c r="B119"/>
      <c r="C119"/>
      <c r="D119" s="180"/>
      <c r="E119" s="180"/>
      <c r="F119" s="181"/>
      <c r="G119" s="180"/>
      <c r="H119" s="183"/>
      <c r="I119" s="183"/>
      <c r="J119" s="180">
        <f t="shared" si="2"/>
        <v>0</v>
      </c>
      <c r="K119" s="3">
        <f t="shared" si="3"/>
        <v>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>
        <v>0</v>
      </c>
    </row>
    <row r="120" spans="1:26" ht="33" customHeight="1">
      <c r="A120"/>
      <c r="B120"/>
      <c r="C120"/>
      <c r="D120" s="180"/>
      <c r="E120" s="180"/>
      <c r="F120" s="181"/>
      <c r="G120" s="180"/>
      <c r="H120" s="183"/>
      <c r="I120" s="183"/>
      <c r="J120" s="180">
        <f t="shared" si="2"/>
        <v>0</v>
      </c>
      <c r="K120" s="3">
        <f t="shared" si="3"/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>
        <v>0</v>
      </c>
    </row>
    <row r="121" spans="1:26" ht="33" customHeight="1">
      <c r="A121"/>
      <c r="B121"/>
      <c r="C121"/>
      <c r="D121" s="180"/>
      <c r="E121" s="180"/>
      <c r="F121" s="181"/>
      <c r="G121" s="180"/>
      <c r="H121" s="183"/>
      <c r="I121" s="183"/>
      <c r="J121" s="180">
        <f t="shared" si="2"/>
        <v>0</v>
      </c>
      <c r="K121" s="3">
        <f t="shared" si="3"/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>
        <v>0</v>
      </c>
    </row>
    <row r="122" spans="1:26" ht="33" customHeight="1">
      <c r="A122"/>
      <c r="B122"/>
      <c r="C122"/>
      <c r="D122" s="180"/>
      <c r="E122" s="180"/>
      <c r="F122" s="181"/>
      <c r="G122" s="180"/>
      <c r="H122" s="183"/>
      <c r="I122" s="183"/>
      <c r="J122" s="180">
        <f t="shared" si="2"/>
        <v>0</v>
      </c>
      <c r="K122" s="3">
        <f t="shared" si="3"/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>
        <v>0</v>
      </c>
    </row>
    <row r="123" spans="1:26" ht="33" customHeight="1">
      <c r="A123"/>
      <c r="B123"/>
      <c r="C123"/>
      <c r="D123" s="180"/>
      <c r="E123" s="180"/>
      <c r="F123" s="181"/>
      <c r="G123" s="180"/>
      <c r="H123" s="183"/>
      <c r="I123" s="183"/>
      <c r="J123" s="180">
        <f t="shared" si="2"/>
        <v>0</v>
      </c>
      <c r="K123" s="3">
        <f t="shared" si="3"/>
        <v>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>
        <v>0</v>
      </c>
    </row>
    <row r="124" spans="1:26" ht="33" customHeight="1">
      <c r="A124"/>
      <c r="B124"/>
      <c r="C124"/>
      <c r="D124" s="180"/>
      <c r="E124" s="180"/>
      <c r="F124" s="181"/>
      <c r="G124" s="180"/>
      <c r="H124" s="183"/>
      <c r="I124" s="183"/>
      <c r="J124" s="180">
        <f t="shared" si="2"/>
        <v>0</v>
      </c>
      <c r="K124" s="3">
        <f t="shared" si="3"/>
        <v>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>
        <v>0</v>
      </c>
    </row>
    <row r="125" spans="1:26" ht="33" customHeight="1">
      <c r="A125"/>
      <c r="B125"/>
      <c r="C125"/>
      <c r="D125" s="180"/>
      <c r="E125" s="180"/>
      <c r="F125" s="181"/>
      <c r="G125" s="180"/>
      <c r="H125" s="183"/>
      <c r="I125" s="183"/>
      <c r="J125" s="180">
        <f t="shared" si="2"/>
        <v>0</v>
      </c>
      <c r="K125" s="3">
        <f t="shared" si="3"/>
        <v>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>
        <v>0</v>
      </c>
    </row>
    <row r="126" spans="1:26" ht="33" customHeight="1">
      <c r="A126"/>
      <c r="B126"/>
      <c r="C126"/>
      <c r="D126" s="180"/>
      <c r="E126" s="180"/>
      <c r="F126" s="181"/>
      <c r="G126" s="180"/>
      <c r="H126" s="183"/>
      <c r="I126" s="183"/>
      <c r="J126" s="180">
        <f t="shared" si="2"/>
        <v>0</v>
      </c>
      <c r="K126" s="3">
        <f t="shared" si="3"/>
        <v>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>
        <v>0</v>
      </c>
    </row>
    <row r="127" spans="1:26" ht="33" customHeight="1">
      <c r="A127"/>
      <c r="B127"/>
      <c r="C127"/>
      <c r="D127" s="180"/>
      <c r="E127" s="180"/>
      <c r="F127" s="181"/>
      <c r="G127" s="180"/>
      <c r="H127" s="183"/>
      <c r="I127" s="183"/>
      <c r="J127" s="180">
        <f t="shared" si="2"/>
        <v>0</v>
      </c>
      <c r="K127" s="3">
        <f t="shared" si="3"/>
        <v>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>
        <v>0</v>
      </c>
    </row>
    <row r="128" spans="1:26" ht="33" customHeight="1">
      <c r="A128"/>
      <c r="B128"/>
      <c r="C128"/>
      <c r="D128" s="180"/>
      <c r="E128" s="180"/>
      <c r="F128" s="181"/>
      <c r="G128" s="180"/>
      <c r="H128" s="183"/>
      <c r="I128" s="183"/>
      <c r="J128" s="180">
        <f t="shared" si="2"/>
        <v>0</v>
      </c>
      <c r="K128" s="3">
        <f t="shared" si="3"/>
        <v>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>
        <v>0</v>
      </c>
    </row>
    <row r="129" spans="1:26" ht="33" customHeight="1">
      <c r="A129"/>
      <c r="B129"/>
      <c r="C129"/>
      <c r="D129" s="180"/>
      <c r="E129" s="180"/>
      <c r="F129" s="181"/>
      <c r="G129" s="180"/>
      <c r="H129" s="183"/>
      <c r="I129" s="183"/>
      <c r="J129" s="180">
        <f t="shared" si="2"/>
        <v>0</v>
      </c>
      <c r="K129" s="3">
        <f t="shared" si="3"/>
        <v>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>
        <v>0</v>
      </c>
    </row>
    <row r="130" spans="1:26" ht="33" customHeight="1">
      <c r="A130" s="180"/>
      <c r="B130" s="180"/>
      <c r="C130" s="181"/>
      <c r="D130" s="180"/>
      <c r="E130" s="180"/>
      <c r="F130" s="182"/>
      <c r="G130" s="183"/>
      <c r="H130" s="183"/>
      <c r="I130" s="183"/>
      <c r="J130" s="18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14"/>
      <c r="B131" s="14"/>
      <c r="C131" s="14"/>
      <c r="D131" s="14"/>
      <c r="E131" s="14"/>
      <c r="F131" s="179"/>
      <c r="G131" s="172"/>
      <c r="H131" s="172"/>
      <c r="I131" s="172"/>
      <c r="J131" s="14"/>
      <c r="K131" s="14"/>
      <c r="L131" s="14"/>
      <c r="M131" s="14"/>
      <c r="N131" s="14"/>
      <c r="O131" s="14"/>
      <c r="P131" s="18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">
      <c r="A132" s="3"/>
      <c r="B132" s="3"/>
      <c r="C132" s="3"/>
      <c r="D132" s="3"/>
      <c r="E132" s="3"/>
      <c r="F132" s="185"/>
      <c r="G132" s="20"/>
      <c r="H132" s="20"/>
      <c r="I132" s="2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14"/>
      <c r="B133" s="14"/>
      <c r="C133" s="14"/>
      <c r="D133" s="14"/>
      <c r="E133" s="14"/>
      <c r="F133" s="179"/>
      <c r="G133" s="169"/>
      <c r="H133" s="169"/>
      <c r="I133" s="169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33" customHeight="1">
      <c r="A134" s="180"/>
      <c r="B134" s="180"/>
      <c r="C134" s="181"/>
      <c r="D134" s="180"/>
      <c r="E134" s="180"/>
      <c r="F134" s="182"/>
      <c r="G134" s="183"/>
      <c r="H134" s="183"/>
      <c r="I134" s="183"/>
      <c r="J134" s="18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3" customHeight="1">
      <c r="A135" s="180"/>
      <c r="B135" s="180"/>
      <c r="C135" s="181"/>
      <c r="D135" s="180"/>
      <c r="E135" s="180"/>
      <c r="F135" s="182"/>
      <c r="G135" s="183"/>
      <c r="H135" s="183"/>
      <c r="I135" s="183"/>
      <c r="J135" s="18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14"/>
      <c r="B136" s="14"/>
      <c r="C136" s="14"/>
      <c r="D136" s="14"/>
      <c r="E136" s="14"/>
      <c r="F136" s="179"/>
      <c r="G136" s="172"/>
      <c r="H136" s="172"/>
      <c r="I136" s="172"/>
      <c r="J136" s="14"/>
      <c r="K136" s="14"/>
      <c r="L136" s="14"/>
      <c r="M136" s="14"/>
      <c r="N136" s="14"/>
      <c r="O136" s="14"/>
      <c r="P136" s="18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">
      <c r="A137" s="3"/>
      <c r="B137" s="3"/>
      <c r="C137" s="3"/>
      <c r="D137" s="3"/>
      <c r="E137" s="3"/>
      <c r="F137" s="185"/>
      <c r="G137" s="20"/>
      <c r="H137" s="20"/>
      <c r="I137" s="2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14"/>
      <c r="B138" s="14"/>
      <c r="C138" s="14"/>
      <c r="D138" s="14"/>
      <c r="E138" s="14"/>
      <c r="F138" s="179"/>
      <c r="G138" s="169"/>
      <c r="H138" s="169"/>
      <c r="I138" s="169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33" customHeight="1">
      <c r="A139" s="180"/>
      <c r="B139" s="180"/>
      <c r="C139" s="181"/>
      <c r="D139" s="180"/>
      <c r="E139" s="180"/>
      <c r="F139" s="182"/>
      <c r="G139" s="183"/>
      <c r="H139" s="183"/>
      <c r="I139" s="183"/>
      <c r="J139" s="180">
        <f>ROUND(F139*(N139),2)</f>
        <v>0</v>
      </c>
      <c r="K139" s="3">
        <f>ROUND(F139*(O139),2)</f>
        <v>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>
        <v>0</v>
      </c>
    </row>
    <row r="140" spans="1:26" ht="33" customHeight="1">
      <c r="A140" s="180"/>
      <c r="B140" s="180"/>
      <c r="C140" s="181"/>
      <c r="D140" s="180"/>
      <c r="E140" s="180"/>
      <c r="F140" s="182"/>
      <c r="G140" s="183"/>
      <c r="H140" s="183"/>
      <c r="I140" s="183"/>
      <c r="J140" s="180">
        <f>ROUND(F140*(N140),2)</f>
        <v>0</v>
      </c>
      <c r="K140" s="3">
        <f>ROUND(F140*(O140),2)</f>
        <v>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>
        <v>0</v>
      </c>
    </row>
    <row r="141" spans="1:26" ht="33" customHeight="1">
      <c r="A141" s="180"/>
      <c r="B141" s="180"/>
      <c r="C141" s="181"/>
      <c r="D141" s="180"/>
      <c r="E141" s="180"/>
      <c r="F141" s="182"/>
      <c r="G141" s="186"/>
      <c r="H141" s="186"/>
      <c r="I141" s="186"/>
      <c r="J141" s="180">
        <f>ROUND(F141*(N141),2)</f>
        <v>0</v>
      </c>
      <c r="K141" s="3">
        <f>ROUND(F141*(O141),2)</f>
        <v>0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>
        <v>0</v>
      </c>
    </row>
    <row r="142" spans="1:26" ht="33" customHeight="1">
      <c r="A142" s="180"/>
      <c r="B142" s="180"/>
      <c r="C142" s="181"/>
      <c r="D142" s="180"/>
      <c r="E142" s="180"/>
      <c r="F142" s="182"/>
      <c r="G142" s="183"/>
      <c r="H142" s="183"/>
      <c r="I142" s="183"/>
      <c r="J142" s="180">
        <f>ROUND(F142*(N142),2)</f>
        <v>0</v>
      </c>
      <c r="K142" s="3">
        <f>ROUND(F142*(O142),2)</f>
        <v>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>
        <v>0</v>
      </c>
    </row>
    <row r="143" spans="1:26" ht="33" customHeight="1">
      <c r="A143" s="180"/>
      <c r="B143" s="180"/>
      <c r="C143" s="181"/>
      <c r="D143" s="180"/>
      <c r="E143" s="180"/>
      <c r="F143" s="182"/>
      <c r="G143" s="183"/>
      <c r="H143" s="183"/>
      <c r="I143" s="183"/>
      <c r="J143" s="180">
        <f>ROUND(F143*(N143),2)</f>
        <v>0</v>
      </c>
      <c r="K143" s="3">
        <f>ROUND(F143*(O143),2)</f>
        <v>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>
        <v>0</v>
      </c>
    </row>
    <row r="144" spans="1:26" ht="15">
      <c r="A144" s="3"/>
      <c r="B144" s="3"/>
      <c r="C144" s="3"/>
      <c r="D144" s="3"/>
      <c r="E144" s="3"/>
      <c r="F144" s="185"/>
      <c r="G144" s="20"/>
      <c r="H144" s="20"/>
      <c r="I144" s="2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3" customHeight="1">
      <c r="A145" s="180"/>
      <c r="B145" s="180"/>
      <c r="C145" s="181"/>
      <c r="D145" s="180"/>
      <c r="E145" s="180"/>
      <c r="F145" s="182"/>
      <c r="G145" s="183"/>
      <c r="H145" s="183"/>
      <c r="I145" s="183"/>
      <c r="J145" s="180">
        <f>ROUND(F145*(N145),2)</f>
        <v>0</v>
      </c>
      <c r="K145" s="3">
        <f>ROUND(F145*(O145),2)</f>
        <v>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>
        <v>0</v>
      </c>
    </row>
    <row r="146" spans="1:26" ht="15">
      <c r="A146" s="14"/>
      <c r="B146" s="14"/>
      <c r="C146" s="14"/>
      <c r="D146" s="14"/>
      <c r="E146" s="14"/>
      <c r="F146" s="179"/>
      <c r="G146" s="172"/>
      <c r="H146" s="172"/>
      <c r="I146" s="172"/>
      <c r="J146" s="14"/>
      <c r="K146" s="14"/>
      <c r="L146" s="14">
        <f>ROUND((SUM(L138:L145))/1,2)</f>
        <v>0</v>
      </c>
      <c r="M146" s="14">
        <f>ROUND((SUM(M138:M145))/1,2)</f>
        <v>0</v>
      </c>
      <c r="N146" s="14"/>
      <c r="O146" s="14"/>
      <c r="P146" s="184">
        <f>ROUND((SUM(P138:P145))/1,2)</f>
        <v>0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">
      <c r="A147" s="3"/>
      <c r="B147" s="3"/>
      <c r="C147" s="3"/>
      <c r="D147" s="3"/>
      <c r="E147" s="3"/>
      <c r="F147" s="185"/>
      <c r="G147" s="20"/>
      <c r="H147" s="20"/>
      <c r="I147" s="2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14"/>
      <c r="B148" s="14"/>
      <c r="C148" s="14"/>
      <c r="D148" s="14" t="s">
        <v>76</v>
      </c>
      <c r="E148" s="14"/>
      <c r="F148" s="179"/>
      <c r="G148" s="169"/>
      <c r="H148" s="169"/>
      <c r="I148" s="169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33" customHeight="1">
      <c r="A149" s="180">
        <v>98</v>
      </c>
      <c r="B149" s="180" t="s">
        <v>133</v>
      </c>
      <c r="C149" s="181">
        <v>771411014</v>
      </c>
      <c r="D149" s="180" t="s">
        <v>134</v>
      </c>
      <c r="E149" s="180" t="s">
        <v>100</v>
      </c>
      <c r="F149" s="182">
        <v>19.33</v>
      </c>
      <c r="G149" s="183"/>
      <c r="H149" s="183"/>
      <c r="I149" s="183"/>
      <c r="J149" s="180">
        <f>ROUND(F149*(N149),2)</f>
        <v>0</v>
      </c>
      <c r="K149" s="3">
        <f>ROUND(F149*(O149),2)</f>
        <v>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>
        <v>0</v>
      </c>
    </row>
    <row r="150" spans="1:26" ht="33" customHeight="1">
      <c r="A150" s="180">
        <v>99</v>
      </c>
      <c r="B150" s="180" t="s">
        <v>133</v>
      </c>
      <c r="C150" s="181">
        <v>771571112</v>
      </c>
      <c r="D150" s="180" t="s">
        <v>135</v>
      </c>
      <c r="E150" s="180" t="s">
        <v>98</v>
      </c>
      <c r="F150" s="182">
        <v>13.62</v>
      </c>
      <c r="G150" s="183"/>
      <c r="H150" s="183"/>
      <c r="I150" s="183"/>
      <c r="J150" s="180">
        <f>ROUND(F150*(N150),2)</f>
        <v>0</v>
      </c>
      <c r="K150" s="3">
        <f>ROUND(F150*(O150),2)</f>
        <v>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>
        <v>0</v>
      </c>
    </row>
    <row r="151" spans="1:26" ht="33" customHeight="1">
      <c r="A151" s="180">
        <v>100</v>
      </c>
      <c r="B151" s="180" t="s">
        <v>133</v>
      </c>
      <c r="C151" s="181">
        <v>998771202</v>
      </c>
      <c r="D151" s="180" t="s">
        <v>136</v>
      </c>
      <c r="E151" s="180" t="s">
        <v>125</v>
      </c>
      <c r="F151" s="182"/>
      <c r="G151" s="186"/>
      <c r="H151" s="186"/>
      <c r="I151" s="186"/>
      <c r="J151" s="180">
        <f>ROUND(F151*(N151),2)</f>
        <v>0</v>
      </c>
      <c r="K151" s="3">
        <f>ROUND(F151*(O151),2)</f>
        <v>0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>
        <v>0</v>
      </c>
    </row>
    <row r="152" spans="1:26" ht="33" customHeight="1">
      <c r="A152" s="180">
        <v>101</v>
      </c>
      <c r="B152" s="180" t="s">
        <v>137</v>
      </c>
      <c r="C152" s="181">
        <v>5976498300</v>
      </c>
      <c r="D152" s="180" t="s">
        <v>138</v>
      </c>
      <c r="E152" s="180" t="s">
        <v>98</v>
      </c>
      <c r="F152" s="182">
        <v>16.737</v>
      </c>
      <c r="G152" s="183"/>
      <c r="H152" s="183"/>
      <c r="I152" s="183"/>
      <c r="J152" s="180">
        <f>ROUND(F152*(N152),2)</f>
        <v>0</v>
      </c>
      <c r="K152" s="3">
        <f>ROUND(F152*(O152),2)</f>
        <v>0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>
        <v>0</v>
      </c>
    </row>
    <row r="153" spans="1:26" ht="15">
      <c r="A153" s="14"/>
      <c r="B153" s="14"/>
      <c r="C153" s="14"/>
      <c r="D153" s="14" t="s">
        <v>76</v>
      </c>
      <c r="E153" s="14"/>
      <c r="F153" s="179"/>
      <c r="G153" s="172">
        <f>ROUND((SUM(L148:L152))/1,2)</f>
        <v>0</v>
      </c>
      <c r="H153" s="172">
        <f>ROUND((SUM(M148:M152))/1,2)</f>
        <v>0</v>
      </c>
      <c r="I153" s="172">
        <f>ROUND((SUM(I148:I152))/1,2)</f>
        <v>0</v>
      </c>
      <c r="J153" s="14"/>
      <c r="K153" s="14"/>
      <c r="L153" s="14">
        <f>ROUND((SUM(L148:L152))/1,2)</f>
        <v>0</v>
      </c>
      <c r="M153" s="14">
        <f>ROUND((SUM(M148:M152))/1,2)</f>
        <v>0</v>
      </c>
      <c r="N153" s="14"/>
      <c r="O153" s="14"/>
      <c r="P153" s="184">
        <f>ROUND((SUM(P148:P152))/1,2)</f>
        <v>0</v>
      </c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">
      <c r="A154" s="3"/>
      <c r="B154" s="3"/>
      <c r="C154" s="3"/>
      <c r="D154" s="3"/>
      <c r="E154" s="3"/>
      <c r="F154" s="185"/>
      <c r="G154" s="20"/>
      <c r="H154" s="20"/>
      <c r="I154" s="2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14"/>
      <c r="B155" s="14"/>
      <c r="C155" s="14"/>
      <c r="D155" s="14" t="s">
        <v>77</v>
      </c>
      <c r="E155" s="14"/>
      <c r="F155" s="179"/>
      <c r="G155" s="169"/>
      <c r="H155" s="169"/>
      <c r="I155" s="169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33" customHeight="1">
      <c r="A156" s="180">
        <v>102</v>
      </c>
      <c r="B156" s="180" t="s">
        <v>139</v>
      </c>
      <c r="C156" s="181">
        <v>775551220</v>
      </c>
      <c r="D156" s="180" t="s">
        <v>140</v>
      </c>
      <c r="E156" s="180" t="s">
        <v>98</v>
      </c>
      <c r="F156" s="182">
        <v>19.94</v>
      </c>
      <c r="G156" s="183"/>
      <c r="H156" s="183"/>
      <c r="I156" s="183"/>
      <c r="J156" s="180">
        <f>ROUND(F156*(N156),2)</f>
        <v>0</v>
      </c>
      <c r="K156" s="3">
        <f>ROUND(F156*(O156),2)</f>
        <v>0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>
        <v>0</v>
      </c>
    </row>
    <row r="157" spans="1:26" ht="33" customHeight="1">
      <c r="A157" s="180">
        <v>103</v>
      </c>
      <c r="B157" s="180" t="s">
        <v>139</v>
      </c>
      <c r="C157" s="181">
        <v>998775202</v>
      </c>
      <c r="D157" s="180" t="s">
        <v>141</v>
      </c>
      <c r="E157" s="180" t="s">
        <v>125</v>
      </c>
      <c r="F157" s="182"/>
      <c r="G157" s="186"/>
      <c r="H157" s="186"/>
      <c r="I157" s="186"/>
      <c r="J157" s="180">
        <f>ROUND(F157*(N157),2)</f>
        <v>0</v>
      </c>
      <c r="K157" s="3">
        <f>ROUND(F157*(O157),2)</f>
        <v>0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>
        <v>0</v>
      </c>
    </row>
    <row r="158" spans="1:26" ht="33" customHeight="1">
      <c r="A158" s="180">
        <v>104</v>
      </c>
      <c r="B158" s="180" t="s">
        <v>142</v>
      </c>
      <c r="C158" s="181">
        <v>6119800901</v>
      </c>
      <c r="D158" s="180" t="s">
        <v>143</v>
      </c>
      <c r="E158" s="180" t="s">
        <v>98</v>
      </c>
      <c r="F158" s="182">
        <v>20.937</v>
      </c>
      <c r="G158" s="183"/>
      <c r="H158" s="183"/>
      <c r="I158" s="183"/>
      <c r="J158" s="180">
        <f>ROUND(F158*(N158),2)</f>
        <v>0</v>
      </c>
      <c r="K158" s="3">
        <f>ROUND(F158*(O158),2)</f>
        <v>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>
        <v>0</v>
      </c>
    </row>
    <row r="159" spans="1:26" ht="33" customHeight="1">
      <c r="A159" s="180">
        <v>105</v>
      </c>
      <c r="B159" s="180" t="s">
        <v>142</v>
      </c>
      <c r="C159" s="181">
        <v>6119800925</v>
      </c>
      <c r="D159" s="180" t="s">
        <v>144</v>
      </c>
      <c r="E159" s="180" t="s">
        <v>100</v>
      </c>
      <c r="F159" s="182">
        <v>19.768</v>
      </c>
      <c r="G159" s="183"/>
      <c r="H159" s="183"/>
      <c r="I159" s="183"/>
      <c r="J159" s="180">
        <f>ROUND(F159*(N159),2)</f>
        <v>0</v>
      </c>
      <c r="K159" s="3">
        <f>ROUND(F159*(O159),2)</f>
        <v>0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>
        <v>0</v>
      </c>
    </row>
    <row r="160" spans="1:26" ht="33" customHeight="1">
      <c r="A160" s="180">
        <v>106</v>
      </c>
      <c r="B160" s="180" t="s">
        <v>142</v>
      </c>
      <c r="C160" s="181">
        <v>6119800931</v>
      </c>
      <c r="D160" s="180" t="s">
        <v>145</v>
      </c>
      <c r="E160" s="180" t="s">
        <v>111</v>
      </c>
      <c r="F160" s="182">
        <v>11</v>
      </c>
      <c r="G160" s="183"/>
      <c r="H160" s="183"/>
      <c r="I160" s="183"/>
      <c r="J160" s="180">
        <f>ROUND(F160*(N160),2)</f>
        <v>0</v>
      </c>
      <c r="K160" s="3">
        <f>ROUND(F160*(O160),2)</f>
        <v>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>
        <v>0</v>
      </c>
    </row>
    <row r="161" spans="1:26" ht="15">
      <c r="A161" s="14"/>
      <c r="B161" s="14"/>
      <c r="C161" s="14"/>
      <c r="D161" s="14" t="s">
        <v>77</v>
      </c>
      <c r="E161" s="14"/>
      <c r="F161" s="179"/>
      <c r="G161" s="172">
        <f>ROUND((SUM(L155:L160))/1,2)</f>
        <v>0</v>
      </c>
      <c r="H161" s="172">
        <f>ROUND((SUM(M155:M160))/1,2)</f>
        <v>0</v>
      </c>
      <c r="I161" s="172">
        <f>ROUND((SUM(I155:I160))/1,2)</f>
        <v>0</v>
      </c>
      <c r="J161" s="14"/>
      <c r="K161" s="14"/>
      <c r="L161" s="14">
        <f>ROUND((SUM(L155:L160))/1,2)</f>
        <v>0</v>
      </c>
      <c r="M161" s="14">
        <f>ROUND((SUM(M155:M160))/1,2)</f>
        <v>0</v>
      </c>
      <c r="N161" s="14"/>
      <c r="O161" s="14"/>
      <c r="P161" s="184">
        <f>ROUND((SUM(P155:P160))/1,2)</f>
        <v>0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">
      <c r="A162" s="3"/>
      <c r="B162" s="3"/>
      <c r="C162" s="3"/>
      <c r="D162" s="3"/>
      <c r="E162" s="3"/>
      <c r="F162" s="185"/>
      <c r="G162" s="20"/>
      <c r="H162" s="20"/>
      <c r="I162" s="20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14"/>
      <c r="B163" s="14"/>
      <c r="C163" s="14"/>
      <c r="D163" s="14" t="s">
        <v>78</v>
      </c>
      <c r="E163" s="14"/>
      <c r="F163" s="179"/>
      <c r="G163" s="169"/>
      <c r="H163" s="169"/>
      <c r="I163" s="169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33" customHeight="1">
      <c r="A164" s="180">
        <v>107</v>
      </c>
      <c r="B164" s="180" t="s">
        <v>146</v>
      </c>
      <c r="C164" s="181">
        <v>776511810</v>
      </c>
      <c r="D164" s="180" t="s">
        <v>147</v>
      </c>
      <c r="E164" s="180" t="s">
        <v>98</v>
      </c>
      <c r="F164" s="182">
        <v>29.11</v>
      </c>
      <c r="G164" s="183"/>
      <c r="H164" s="183"/>
      <c r="I164" s="183"/>
      <c r="J164" s="180">
        <f>ROUND(F164*(N164),2)</f>
        <v>0</v>
      </c>
      <c r="K164" s="3">
        <f>ROUND(F164*(O164),2)</f>
        <v>0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>
        <v>0</v>
      </c>
    </row>
    <row r="165" spans="1:26" ht="15">
      <c r="A165" s="14"/>
      <c r="B165" s="14"/>
      <c r="C165" s="14"/>
      <c r="D165" s="14" t="s">
        <v>78</v>
      </c>
      <c r="E165" s="14"/>
      <c r="F165" s="179"/>
      <c r="G165" s="172">
        <f>ROUND((SUM(L163:L164))/1,2)</f>
        <v>0</v>
      </c>
      <c r="H165" s="172">
        <f>ROUND((SUM(M163:M164))/1,2)</f>
        <v>0</v>
      </c>
      <c r="I165" s="172">
        <f>ROUND((SUM(I163:I164))/1,2)</f>
        <v>0</v>
      </c>
      <c r="J165" s="14"/>
      <c r="K165" s="14"/>
      <c r="L165" s="14">
        <f>ROUND((SUM(L163:L164))/1,2)</f>
        <v>0</v>
      </c>
      <c r="M165" s="14">
        <f>ROUND((SUM(M163:M164))/1,2)</f>
        <v>0</v>
      </c>
      <c r="N165" s="14"/>
      <c r="O165" s="14"/>
      <c r="P165" s="184">
        <f>ROUND((SUM(P163:P164))/1,2)</f>
        <v>0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">
      <c r="A166" s="3"/>
      <c r="B166" s="3"/>
      <c r="C166" s="3"/>
      <c r="D166" s="3"/>
      <c r="E166" s="3"/>
      <c r="F166" s="185"/>
      <c r="G166" s="20"/>
      <c r="H166" s="20"/>
      <c r="I166" s="20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14"/>
      <c r="B167" s="14"/>
      <c r="C167" s="14"/>
      <c r="D167" s="14" t="s">
        <v>79</v>
      </c>
      <c r="E167" s="14"/>
      <c r="F167" s="179"/>
      <c r="G167" s="169"/>
      <c r="H167" s="169"/>
      <c r="I167" s="169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33" customHeight="1">
      <c r="A168" s="180">
        <v>108</v>
      </c>
      <c r="B168" s="180" t="s">
        <v>148</v>
      </c>
      <c r="C168" s="181">
        <v>781445018</v>
      </c>
      <c r="D168" s="180" t="s">
        <v>149</v>
      </c>
      <c r="E168" s="180" t="s">
        <v>98</v>
      </c>
      <c r="F168" s="182">
        <v>21.94</v>
      </c>
      <c r="G168" s="183"/>
      <c r="H168" s="183"/>
      <c r="I168" s="183"/>
      <c r="J168" s="180">
        <f aca="true" t="shared" si="4" ref="J168:J174">ROUND(F168*(N168),2)</f>
        <v>0</v>
      </c>
      <c r="K168" s="3">
        <f aca="true" t="shared" si="5" ref="K168:K174">ROUND(F168*(O168),2)</f>
        <v>0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>
        <v>0</v>
      </c>
    </row>
    <row r="169" spans="1:26" ht="33" customHeight="1">
      <c r="A169" s="180">
        <v>109</v>
      </c>
      <c r="B169" s="180" t="s">
        <v>148</v>
      </c>
      <c r="C169" s="181">
        <v>781449704</v>
      </c>
      <c r="D169" s="180" t="s">
        <v>150</v>
      </c>
      <c r="E169" s="180" t="s">
        <v>98</v>
      </c>
      <c r="F169" s="182">
        <v>21.94</v>
      </c>
      <c r="G169" s="183"/>
      <c r="H169" s="183"/>
      <c r="I169" s="183"/>
      <c r="J169" s="180">
        <f t="shared" si="4"/>
        <v>0</v>
      </c>
      <c r="K169" s="3">
        <f t="shared" si="5"/>
        <v>0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>
        <v>0</v>
      </c>
    </row>
    <row r="170" spans="1:26" ht="33" customHeight="1">
      <c r="A170" s="180">
        <v>110</v>
      </c>
      <c r="B170" s="180" t="s">
        <v>148</v>
      </c>
      <c r="C170" s="181">
        <v>781491111</v>
      </c>
      <c r="D170" s="180" t="s">
        <v>151</v>
      </c>
      <c r="E170" s="180" t="s">
        <v>100</v>
      </c>
      <c r="F170" s="182">
        <v>13.55</v>
      </c>
      <c r="G170" s="183"/>
      <c r="H170" s="183"/>
      <c r="I170" s="183"/>
      <c r="J170" s="180">
        <f t="shared" si="4"/>
        <v>0</v>
      </c>
      <c r="K170" s="3">
        <f t="shared" si="5"/>
        <v>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>
        <v>0</v>
      </c>
    </row>
    <row r="171" spans="1:26" ht="33" customHeight="1">
      <c r="A171" s="180">
        <v>111</v>
      </c>
      <c r="B171" s="180" t="s">
        <v>148</v>
      </c>
      <c r="C171" s="181">
        <v>781545210</v>
      </c>
      <c r="D171" s="180" t="s">
        <v>152</v>
      </c>
      <c r="E171" s="180" t="s">
        <v>100</v>
      </c>
      <c r="F171" s="182">
        <v>1.9</v>
      </c>
      <c r="G171" s="183"/>
      <c r="H171" s="183"/>
      <c r="I171" s="183"/>
      <c r="J171" s="180">
        <f t="shared" si="4"/>
        <v>0</v>
      </c>
      <c r="K171" s="3">
        <f t="shared" si="5"/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>
        <v>0</v>
      </c>
    </row>
    <row r="172" spans="1:26" ht="33" customHeight="1">
      <c r="A172" s="180">
        <v>112</v>
      </c>
      <c r="B172" s="180" t="s">
        <v>148</v>
      </c>
      <c r="C172" s="181">
        <v>998781202</v>
      </c>
      <c r="D172" s="180" t="s">
        <v>153</v>
      </c>
      <c r="E172" s="180" t="s">
        <v>125</v>
      </c>
      <c r="F172" s="182"/>
      <c r="G172" s="186"/>
      <c r="H172" s="186"/>
      <c r="I172" s="186"/>
      <c r="J172" s="180">
        <f t="shared" si="4"/>
        <v>0</v>
      </c>
      <c r="K172" s="3">
        <f t="shared" si="5"/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>
        <v>0</v>
      </c>
    </row>
    <row r="173" spans="1:26" ht="33" customHeight="1">
      <c r="A173" s="180">
        <v>113</v>
      </c>
      <c r="B173" s="180" t="s">
        <v>154</v>
      </c>
      <c r="C173" s="181" t="s">
        <v>155</v>
      </c>
      <c r="D173" s="180" t="s">
        <v>156</v>
      </c>
      <c r="E173" s="180" t="s">
        <v>157</v>
      </c>
      <c r="F173" s="182">
        <v>19.786</v>
      </c>
      <c r="G173" s="183"/>
      <c r="H173" s="183"/>
      <c r="I173" s="183"/>
      <c r="J173" s="180">
        <f t="shared" si="4"/>
        <v>0</v>
      </c>
      <c r="K173" s="3">
        <f t="shared" si="5"/>
        <v>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>
        <v>0</v>
      </c>
    </row>
    <row r="174" spans="1:26" ht="33" customHeight="1">
      <c r="A174" s="180">
        <v>114</v>
      </c>
      <c r="B174" s="180" t="s">
        <v>137</v>
      </c>
      <c r="C174" s="181">
        <v>5976574100</v>
      </c>
      <c r="D174" s="180" t="s">
        <v>158</v>
      </c>
      <c r="E174" s="180" t="s">
        <v>98</v>
      </c>
      <c r="F174" s="182">
        <v>23.552</v>
      </c>
      <c r="G174" s="183"/>
      <c r="H174" s="183"/>
      <c r="I174" s="183"/>
      <c r="J174" s="180">
        <f t="shared" si="4"/>
        <v>0</v>
      </c>
      <c r="K174" s="3">
        <f t="shared" si="5"/>
        <v>0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>
        <v>0</v>
      </c>
    </row>
    <row r="175" spans="1:26" ht="15">
      <c r="A175" s="14"/>
      <c r="B175" s="14"/>
      <c r="C175" s="14"/>
      <c r="D175" s="14" t="s">
        <v>79</v>
      </c>
      <c r="E175" s="14"/>
      <c r="F175" s="179"/>
      <c r="G175" s="172">
        <f>ROUND((SUM(L167:L174))/1,2)</f>
        <v>0</v>
      </c>
      <c r="H175" s="172">
        <f>ROUND((SUM(M167:M174))/1,2)</f>
        <v>0</v>
      </c>
      <c r="I175" s="172">
        <f>ROUND((SUM(I167:I174))/1,2)</f>
        <v>0</v>
      </c>
      <c r="J175" s="14"/>
      <c r="K175" s="14"/>
      <c r="L175" s="14">
        <f>ROUND((SUM(L167:L174))/1,2)</f>
        <v>0</v>
      </c>
      <c r="M175" s="14">
        <f>ROUND((SUM(M167:M174))/1,2)</f>
        <v>0</v>
      </c>
      <c r="N175" s="14"/>
      <c r="O175" s="14"/>
      <c r="P175" s="184">
        <f>ROUND((SUM(P167:P174))/1,2)</f>
        <v>0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">
      <c r="A176" s="3"/>
      <c r="B176" s="3"/>
      <c r="C176" s="3"/>
      <c r="D176" s="3"/>
      <c r="E176" s="3"/>
      <c r="F176" s="185"/>
      <c r="G176" s="20"/>
      <c r="H176" s="20"/>
      <c r="I176" s="20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>
      <c r="A177" s="14"/>
      <c r="B177" s="14"/>
      <c r="C177" s="14"/>
      <c r="D177" s="14" t="s">
        <v>80</v>
      </c>
      <c r="E177" s="14"/>
      <c r="F177" s="179"/>
      <c r="G177" s="169"/>
      <c r="H177" s="169"/>
      <c r="I177" s="169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33" customHeight="1">
      <c r="A178" s="180">
        <v>115</v>
      </c>
      <c r="B178" s="180" t="s">
        <v>159</v>
      </c>
      <c r="C178" s="181">
        <v>783425250</v>
      </c>
      <c r="D178" s="180" t="s">
        <v>160</v>
      </c>
      <c r="E178" s="180" t="s">
        <v>100</v>
      </c>
      <c r="F178" s="182">
        <v>8</v>
      </c>
      <c r="G178" s="183"/>
      <c r="H178" s="183"/>
      <c r="I178" s="183"/>
      <c r="J178" s="180">
        <f>ROUND(F178*(N178),2)</f>
        <v>0</v>
      </c>
      <c r="K178" s="3">
        <f>ROUND(F178*(O178),2)</f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>
        <v>0</v>
      </c>
    </row>
    <row r="179" spans="1:26" ht="33" customHeight="1">
      <c r="A179" s="180">
        <v>116</v>
      </c>
      <c r="B179" s="180" t="s">
        <v>161</v>
      </c>
      <c r="C179" s="181">
        <v>783201811</v>
      </c>
      <c r="D179" s="180" t="s">
        <v>162</v>
      </c>
      <c r="E179" s="180" t="s">
        <v>98</v>
      </c>
      <c r="F179" s="182">
        <v>3.384</v>
      </c>
      <c r="G179" s="183"/>
      <c r="H179" s="183"/>
      <c r="I179" s="183"/>
      <c r="J179" s="180">
        <f>ROUND(F179*(N179),2)</f>
        <v>0</v>
      </c>
      <c r="K179" s="3">
        <f>ROUND(F179*(O179),2)</f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>
        <v>0</v>
      </c>
    </row>
    <row r="180" spans="1:26" ht="15">
      <c r="A180" s="3"/>
      <c r="B180" s="3"/>
      <c r="C180" s="3"/>
      <c r="D180" s="3"/>
      <c r="E180" s="3"/>
      <c r="F180" s="185"/>
      <c r="G180" s="20"/>
      <c r="H180" s="20"/>
      <c r="I180" s="20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3" customHeight="1">
      <c r="A181" s="180">
        <v>117</v>
      </c>
      <c r="B181" s="180" t="s">
        <v>161</v>
      </c>
      <c r="C181" s="181">
        <v>783401811</v>
      </c>
      <c r="D181" s="180" t="s">
        <v>163</v>
      </c>
      <c r="E181" s="180" t="s">
        <v>100</v>
      </c>
      <c r="F181" s="182">
        <v>8</v>
      </c>
      <c r="G181" s="183"/>
      <c r="H181" s="183"/>
      <c r="I181" s="183"/>
      <c r="J181" s="180">
        <f>ROUND(F181*(N181),2)</f>
        <v>0</v>
      </c>
      <c r="K181" s="3">
        <f>ROUND(F181*(O181),2)</f>
        <v>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>
        <v>0</v>
      </c>
    </row>
    <row r="182" spans="1:26" ht="33" customHeight="1">
      <c r="A182" s="180">
        <v>118</v>
      </c>
      <c r="B182" s="180" t="s">
        <v>164</v>
      </c>
      <c r="C182" s="181">
        <v>783225900</v>
      </c>
      <c r="D182" s="180" t="s">
        <v>165</v>
      </c>
      <c r="E182" s="180" t="s">
        <v>98</v>
      </c>
      <c r="F182" s="182">
        <v>3.384</v>
      </c>
      <c r="G182" s="183"/>
      <c r="H182" s="183"/>
      <c r="I182" s="183"/>
      <c r="J182" s="180">
        <f>ROUND(F182*(N182),2)</f>
        <v>0</v>
      </c>
      <c r="K182" s="3">
        <f>ROUND(F182*(O182),2)</f>
        <v>0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>
        <v>0</v>
      </c>
    </row>
    <row r="183" spans="1:26" ht="15">
      <c r="A183" s="14"/>
      <c r="B183" s="14"/>
      <c r="C183" s="14"/>
      <c r="D183" s="14" t="s">
        <v>80</v>
      </c>
      <c r="E183" s="14"/>
      <c r="F183" s="179"/>
      <c r="G183" s="172">
        <f>ROUND((SUM(L177:L182))/1,2)</f>
        <v>0</v>
      </c>
      <c r="H183" s="172">
        <f>ROUND((SUM(M177:M182))/1,2)</f>
        <v>0</v>
      </c>
      <c r="I183" s="172">
        <f>ROUND((SUM(I177:I182))/1,2)</f>
        <v>0</v>
      </c>
      <c r="J183" s="14"/>
      <c r="K183" s="14"/>
      <c r="L183" s="14">
        <f>ROUND((SUM(L177:L182))/1,2)</f>
        <v>0</v>
      </c>
      <c r="M183" s="14">
        <f>ROUND((SUM(M177:M182))/1,2)</f>
        <v>0</v>
      </c>
      <c r="N183" s="14"/>
      <c r="O183" s="14"/>
      <c r="P183" s="184">
        <f>ROUND((SUM(P177:P182))/1,2)</f>
        <v>0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">
      <c r="A184" s="3"/>
      <c r="B184" s="3"/>
      <c r="C184" s="3"/>
      <c r="D184" s="3"/>
      <c r="E184" s="3"/>
      <c r="F184" s="185"/>
      <c r="G184" s="20"/>
      <c r="H184" s="20"/>
      <c r="I184" s="20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>
      <c r="A185" s="14"/>
      <c r="B185" s="14"/>
      <c r="C185" s="14"/>
      <c r="D185" s="14" t="s">
        <v>81</v>
      </c>
      <c r="E185" s="14"/>
      <c r="F185" s="179"/>
      <c r="G185" s="169"/>
      <c r="H185" s="169"/>
      <c r="I185" s="169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33" customHeight="1">
      <c r="A186" s="180">
        <v>119</v>
      </c>
      <c r="B186" s="180" t="s">
        <v>166</v>
      </c>
      <c r="C186" s="181">
        <v>784412301</v>
      </c>
      <c r="D186" s="180" t="s">
        <v>167</v>
      </c>
      <c r="E186" s="180" t="s">
        <v>98</v>
      </c>
      <c r="F186" s="182">
        <v>121.107</v>
      </c>
      <c r="G186" s="183"/>
      <c r="H186" s="183"/>
      <c r="I186" s="183"/>
      <c r="J186" s="180">
        <f>ROUND(F186*(N186),2)</f>
        <v>0</v>
      </c>
      <c r="K186" s="3">
        <f>ROUND(F186*(O186),2)</f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>
        <v>0</v>
      </c>
    </row>
    <row r="187" spans="1:26" ht="33" customHeight="1">
      <c r="A187" s="180">
        <v>120</v>
      </c>
      <c r="B187" s="180" t="s">
        <v>166</v>
      </c>
      <c r="C187" s="181">
        <v>784452471</v>
      </c>
      <c r="D187" s="180" t="s">
        <v>168</v>
      </c>
      <c r="E187" s="180" t="s">
        <v>98</v>
      </c>
      <c r="F187" s="182">
        <v>121.107</v>
      </c>
      <c r="G187" s="183"/>
      <c r="H187" s="183"/>
      <c r="I187" s="183"/>
      <c r="J187" s="180">
        <f>ROUND(F187*(N187),2)</f>
        <v>0</v>
      </c>
      <c r="K187" s="3">
        <f>ROUND(F187*(O187),2)</f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>
        <v>0</v>
      </c>
    </row>
    <row r="188" spans="1:26" ht="15">
      <c r="A188" s="14"/>
      <c r="B188" s="14"/>
      <c r="C188" s="14"/>
      <c r="D188" s="14" t="s">
        <v>81</v>
      </c>
      <c r="E188" s="14"/>
      <c r="F188" s="179"/>
      <c r="G188" s="172">
        <f>ROUND((SUM(L185:L187))/1,2)</f>
        <v>0</v>
      </c>
      <c r="H188" s="172">
        <f>ROUND((SUM(M185:M187))/1,2)</f>
        <v>0</v>
      </c>
      <c r="I188" s="172">
        <f>ROUND((SUM(I185:I187))/1,2)</f>
        <v>0</v>
      </c>
      <c r="J188" s="14"/>
      <c r="K188" s="14"/>
      <c r="L188" s="14">
        <f>ROUND((SUM(L185:L187))/1,2)</f>
        <v>0</v>
      </c>
      <c r="M188" s="14">
        <f>ROUND((SUM(M185:M187))/1,2)</f>
        <v>0</v>
      </c>
      <c r="N188" s="14"/>
      <c r="O188" s="14"/>
      <c r="P188" s="184">
        <f>ROUND((SUM(P185:P187))/1,2)</f>
        <v>0</v>
      </c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">
      <c r="A189" s="3"/>
      <c r="B189" s="3"/>
      <c r="C189" s="3"/>
      <c r="D189" s="3"/>
      <c r="E189" s="3"/>
      <c r="F189" s="185"/>
      <c r="G189" s="20"/>
      <c r="H189" s="20"/>
      <c r="I189" s="2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>
      <c r="A190" s="14"/>
      <c r="B190" s="14"/>
      <c r="C190" s="14"/>
      <c r="D190" s="171" t="s">
        <v>73</v>
      </c>
      <c r="E190" s="14"/>
      <c r="F190" s="179"/>
      <c r="G190" s="172">
        <f>ROUND((SUM(L66:L189))/2,2)</f>
        <v>0</v>
      </c>
      <c r="H190" s="172">
        <f>ROUND((SUM(M66:M189))/2,2)</f>
        <v>0</v>
      </c>
      <c r="I190" s="172">
        <f>ROUND((SUM(I66:I189))/2,2)</f>
        <v>0</v>
      </c>
      <c r="J190" s="169"/>
      <c r="K190" s="14"/>
      <c r="L190" s="169">
        <f>ROUND((SUM(L66:L189))/2,2)</f>
        <v>0</v>
      </c>
      <c r="M190" s="169">
        <f>ROUND((SUM(M66:M189))/2,2)</f>
        <v>0</v>
      </c>
      <c r="N190" s="14"/>
      <c r="O190" s="14"/>
      <c r="P190" s="184">
        <f>ROUND((SUM(P66:P189))/2,2)</f>
        <v>0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>
      <c r="A191" s="3"/>
      <c r="B191" s="3"/>
      <c r="C191" s="3"/>
      <c r="D191" s="3"/>
      <c r="E191" s="3"/>
      <c r="F191" s="185"/>
      <c r="G191" s="20"/>
      <c r="H191" s="20"/>
      <c r="I191" s="20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>
      <c r="A192" s="14"/>
      <c r="B192" s="14"/>
      <c r="C192" s="14"/>
      <c r="D192" s="171" t="s">
        <v>82</v>
      </c>
      <c r="E192" s="14"/>
      <c r="F192" s="179"/>
      <c r="G192" s="169"/>
      <c r="H192" s="169"/>
      <c r="I192" s="169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">
      <c r="A193" s="14"/>
      <c r="B193" s="14"/>
      <c r="C193" s="14"/>
      <c r="D193" s="14" t="s">
        <v>83</v>
      </c>
      <c r="E193" s="14"/>
      <c r="F193" s="179"/>
      <c r="G193" s="169"/>
      <c r="H193" s="169"/>
      <c r="I193" s="169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33" customHeight="1">
      <c r="A194" s="180">
        <v>121</v>
      </c>
      <c r="B194" s="180" t="s">
        <v>169</v>
      </c>
      <c r="C194" s="181">
        <v>210010002</v>
      </c>
      <c r="D194" s="180" t="s">
        <v>170</v>
      </c>
      <c r="E194" s="180" t="s">
        <v>100</v>
      </c>
      <c r="F194" s="182">
        <v>2</v>
      </c>
      <c r="G194" s="183"/>
      <c r="H194" s="183"/>
      <c r="I194" s="183"/>
      <c r="J194" s="180">
        <f aca="true" t="shared" si="6" ref="J194:J215">ROUND(F194*(N194),2)</f>
        <v>0</v>
      </c>
      <c r="K194" s="3">
        <f aca="true" t="shared" si="7" ref="K194:K215">ROUND(F194*(O194),2)</f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>
        <v>0</v>
      </c>
    </row>
    <row r="195" spans="1:26" ht="33" customHeight="1">
      <c r="A195" s="180">
        <v>122</v>
      </c>
      <c r="B195" s="180" t="s">
        <v>169</v>
      </c>
      <c r="C195" s="181">
        <v>210010003</v>
      </c>
      <c r="D195" s="180" t="s">
        <v>171</v>
      </c>
      <c r="E195" s="180" t="s">
        <v>100</v>
      </c>
      <c r="F195" s="182">
        <v>3</v>
      </c>
      <c r="G195" s="183"/>
      <c r="H195" s="180"/>
      <c r="I195" s="183"/>
      <c r="J195" s="180">
        <f t="shared" si="6"/>
        <v>0</v>
      </c>
      <c r="K195" s="3">
        <f t="shared" si="7"/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>
        <v>0</v>
      </c>
    </row>
    <row r="196" spans="1:26" ht="33" customHeight="1">
      <c r="A196" s="180">
        <v>123</v>
      </c>
      <c r="B196" s="180" t="s">
        <v>169</v>
      </c>
      <c r="C196" s="181">
        <v>210010004</v>
      </c>
      <c r="D196" s="180" t="s">
        <v>172</v>
      </c>
      <c r="E196" s="180" t="s">
        <v>100</v>
      </c>
      <c r="F196" s="182">
        <v>4</v>
      </c>
      <c r="G196" s="183"/>
      <c r="H196" s="180"/>
      <c r="I196" s="183"/>
      <c r="J196" s="180">
        <f t="shared" si="6"/>
        <v>0</v>
      </c>
      <c r="K196" s="3">
        <f t="shared" si="7"/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>
        <v>0</v>
      </c>
    </row>
    <row r="197" spans="1:26" ht="33" customHeight="1">
      <c r="A197" s="180">
        <v>124</v>
      </c>
      <c r="B197" s="180" t="s">
        <v>169</v>
      </c>
      <c r="C197" s="181">
        <v>210010321</v>
      </c>
      <c r="D197" s="180" t="s">
        <v>173</v>
      </c>
      <c r="E197" s="180" t="s">
        <v>111</v>
      </c>
      <c r="F197" s="182">
        <v>6</v>
      </c>
      <c r="G197" s="183"/>
      <c r="H197" s="180"/>
      <c r="I197" s="183"/>
      <c r="J197" s="180">
        <f t="shared" si="6"/>
        <v>0</v>
      </c>
      <c r="K197" s="3">
        <f t="shared" si="7"/>
        <v>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>
        <v>0</v>
      </c>
    </row>
    <row r="198" spans="1:26" ht="33" customHeight="1">
      <c r="A198" s="180">
        <v>125</v>
      </c>
      <c r="B198" s="180" t="s">
        <v>169</v>
      </c>
      <c r="C198" s="181">
        <v>210010322</v>
      </c>
      <c r="D198" s="180" t="s">
        <v>174</v>
      </c>
      <c r="E198" s="180" t="s">
        <v>111</v>
      </c>
      <c r="F198" s="182">
        <v>2</v>
      </c>
      <c r="G198" s="183"/>
      <c r="H198" s="180"/>
      <c r="I198" s="183"/>
      <c r="J198" s="180">
        <f t="shared" si="6"/>
        <v>0</v>
      </c>
      <c r="K198" s="3">
        <f t="shared" si="7"/>
        <v>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>
        <v>0</v>
      </c>
    </row>
    <row r="199" spans="1:26" ht="33" customHeight="1">
      <c r="A199" s="180">
        <v>126</v>
      </c>
      <c r="B199" s="180" t="s">
        <v>169</v>
      </c>
      <c r="C199" s="181">
        <v>210100001</v>
      </c>
      <c r="D199" s="180" t="s">
        <v>175</v>
      </c>
      <c r="E199" s="180" t="s">
        <v>111</v>
      </c>
      <c r="F199" s="182">
        <v>14</v>
      </c>
      <c r="G199" s="183"/>
      <c r="H199" s="180"/>
      <c r="I199" s="183"/>
      <c r="J199" s="180">
        <f t="shared" si="6"/>
        <v>0</v>
      </c>
      <c r="K199" s="3">
        <f t="shared" si="7"/>
        <v>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>
        <v>0</v>
      </c>
    </row>
    <row r="200" spans="1:26" ht="33" customHeight="1">
      <c r="A200" s="180">
        <v>127</v>
      </c>
      <c r="B200" s="180" t="s">
        <v>169</v>
      </c>
      <c r="C200" s="181">
        <v>210100002</v>
      </c>
      <c r="D200" s="180" t="s">
        <v>176</v>
      </c>
      <c r="E200" s="180" t="s">
        <v>111</v>
      </c>
      <c r="F200" s="182">
        <v>4</v>
      </c>
      <c r="G200" s="183"/>
      <c r="H200" s="180"/>
      <c r="I200" s="183"/>
      <c r="J200" s="180">
        <f t="shared" si="6"/>
        <v>0</v>
      </c>
      <c r="K200" s="3">
        <f t="shared" si="7"/>
        <v>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>
        <v>0</v>
      </c>
    </row>
    <row r="201" spans="1:26" ht="33" customHeight="1">
      <c r="A201" s="180">
        <v>128</v>
      </c>
      <c r="B201" s="180" t="s">
        <v>169</v>
      </c>
      <c r="C201" s="181">
        <v>210110002</v>
      </c>
      <c r="D201" s="180" t="s">
        <v>177</v>
      </c>
      <c r="E201" s="180" t="s">
        <v>111</v>
      </c>
      <c r="F201" s="182">
        <v>3</v>
      </c>
      <c r="G201" s="183"/>
      <c r="H201" s="180"/>
      <c r="I201" s="183"/>
      <c r="J201" s="180">
        <f t="shared" si="6"/>
        <v>0</v>
      </c>
      <c r="K201" s="3">
        <f t="shared" si="7"/>
        <v>0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>
        <v>0</v>
      </c>
    </row>
    <row r="202" spans="1:26" ht="33" customHeight="1">
      <c r="A202" s="180">
        <v>129</v>
      </c>
      <c r="B202" s="180" t="s">
        <v>169</v>
      </c>
      <c r="C202" s="181">
        <v>210110003</v>
      </c>
      <c r="D202" s="180" t="s">
        <v>178</v>
      </c>
      <c r="E202" s="180" t="s">
        <v>111</v>
      </c>
      <c r="F202" s="182">
        <v>1</v>
      </c>
      <c r="G202" s="183"/>
      <c r="H202" s="180"/>
      <c r="I202" s="183"/>
      <c r="J202" s="180">
        <f t="shared" si="6"/>
        <v>0</v>
      </c>
      <c r="K202" s="3">
        <f t="shared" si="7"/>
        <v>0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>
        <v>0</v>
      </c>
    </row>
    <row r="203" spans="1:26" ht="33" customHeight="1">
      <c r="A203" s="180">
        <v>130</v>
      </c>
      <c r="B203" s="180" t="s">
        <v>169</v>
      </c>
      <c r="C203" s="181">
        <v>210110004</v>
      </c>
      <c r="D203" s="180" t="s">
        <v>179</v>
      </c>
      <c r="E203" s="180" t="s">
        <v>111</v>
      </c>
      <c r="F203" s="182">
        <v>1</v>
      </c>
      <c r="G203" s="183"/>
      <c r="H203" s="180"/>
      <c r="I203" s="183"/>
      <c r="J203" s="180">
        <f t="shared" si="6"/>
        <v>0</v>
      </c>
      <c r="K203" s="3">
        <f t="shared" si="7"/>
        <v>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>
        <v>0</v>
      </c>
    </row>
    <row r="204" spans="1:26" ht="33" customHeight="1">
      <c r="A204" s="180">
        <v>131</v>
      </c>
      <c r="B204" s="180" t="s">
        <v>169</v>
      </c>
      <c r="C204" s="181">
        <v>210111011</v>
      </c>
      <c r="D204" s="180" t="s">
        <v>180</v>
      </c>
      <c r="E204" s="180" t="s">
        <v>111</v>
      </c>
      <c r="F204" s="182">
        <v>7</v>
      </c>
      <c r="G204" s="183"/>
      <c r="H204" s="180"/>
      <c r="I204" s="183"/>
      <c r="J204" s="180">
        <f t="shared" si="6"/>
        <v>0</v>
      </c>
      <c r="K204" s="3">
        <f t="shared" si="7"/>
        <v>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>
        <v>0</v>
      </c>
    </row>
    <row r="205" spans="1:26" ht="33" customHeight="1">
      <c r="A205" s="180">
        <v>132</v>
      </c>
      <c r="B205" s="180" t="s">
        <v>169</v>
      </c>
      <c r="C205" s="181">
        <v>210191571</v>
      </c>
      <c r="D205" s="180" t="s">
        <v>181</v>
      </c>
      <c r="E205" s="180" t="s">
        <v>111</v>
      </c>
      <c r="F205" s="182">
        <v>1</v>
      </c>
      <c r="G205" s="183"/>
      <c r="H205" s="180"/>
      <c r="I205" s="183"/>
      <c r="J205" s="180">
        <f t="shared" si="6"/>
        <v>0</v>
      </c>
      <c r="K205" s="3">
        <f t="shared" si="7"/>
        <v>0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>
        <v>0</v>
      </c>
    </row>
    <row r="206" spans="1:26" ht="33" customHeight="1">
      <c r="A206" s="180">
        <v>133</v>
      </c>
      <c r="B206" s="180" t="s">
        <v>169</v>
      </c>
      <c r="C206" s="181">
        <v>210200005</v>
      </c>
      <c r="D206" s="180" t="s">
        <v>182</v>
      </c>
      <c r="E206" s="180" t="s">
        <v>111</v>
      </c>
      <c r="F206" s="182">
        <v>5</v>
      </c>
      <c r="G206" s="183"/>
      <c r="H206" s="180"/>
      <c r="I206" s="183"/>
      <c r="J206" s="180">
        <f t="shared" si="6"/>
        <v>0</v>
      </c>
      <c r="K206" s="3">
        <f t="shared" si="7"/>
        <v>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>
        <v>0</v>
      </c>
    </row>
    <row r="207" spans="1:26" ht="33" customHeight="1">
      <c r="A207" s="180">
        <v>134</v>
      </c>
      <c r="B207" s="180" t="s">
        <v>169</v>
      </c>
      <c r="C207" s="181">
        <v>210800001</v>
      </c>
      <c r="D207" s="180" t="s">
        <v>183</v>
      </c>
      <c r="E207" s="180" t="s">
        <v>100</v>
      </c>
      <c r="F207" s="182">
        <v>3</v>
      </c>
      <c r="G207" s="183"/>
      <c r="H207" s="180"/>
      <c r="I207" s="183"/>
      <c r="J207" s="180">
        <f t="shared" si="6"/>
        <v>0</v>
      </c>
      <c r="K207" s="3">
        <f t="shared" si="7"/>
        <v>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>
        <v>0</v>
      </c>
    </row>
    <row r="208" spans="1:26" ht="33" customHeight="1">
      <c r="A208" s="180">
        <v>135</v>
      </c>
      <c r="B208" s="180" t="s">
        <v>169</v>
      </c>
      <c r="C208" s="181">
        <v>210800004</v>
      </c>
      <c r="D208" s="180" t="s">
        <v>184</v>
      </c>
      <c r="E208" s="180" t="s">
        <v>100</v>
      </c>
      <c r="F208" s="182">
        <v>4</v>
      </c>
      <c r="G208" s="183"/>
      <c r="H208" s="180"/>
      <c r="I208" s="183"/>
      <c r="J208" s="180">
        <f t="shared" si="6"/>
        <v>0</v>
      </c>
      <c r="K208" s="3">
        <f t="shared" si="7"/>
        <v>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>
        <v>0</v>
      </c>
    </row>
    <row r="209" spans="1:26" ht="33" customHeight="1">
      <c r="A209" s="180">
        <v>136</v>
      </c>
      <c r="B209" s="180" t="s">
        <v>169</v>
      </c>
      <c r="C209" s="181">
        <v>210800105</v>
      </c>
      <c r="D209" s="180" t="s">
        <v>185</v>
      </c>
      <c r="E209" s="180" t="s">
        <v>100</v>
      </c>
      <c r="F209" s="182">
        <v>38</v>
      </c>
      <c r="G209" s="183"/>
      <c r="H209" s="180"/>
      <c r="I209" s="183"/>
      <c r="J209" s="180">
        <f t="shared" si="6"/>
        <v>0</v>
      </c>
      <c r="K209" s="3">
        <f t="shared" si="7"/>
        <v>0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>
        <v>0</v>
      </c>
    </row>
    <row r="210" spans="1:26" ht="33" customHeight="1">
      <c r="A210" s="180">
        <v>137</v>
      </c>
      <c r="B210" s="180" t="s">
        <v>169</v>
      </c>
      <c r="C210" s="181">
        <v>210800106</v>
      </c>
      <c r="D210" s="180" t="s">
        <v>186</v>
      </c>
      <c r="E210" s="180" t="s">
        <v>100</v>
      </c>
      <c r="F210" s="182">
        <v>27.5</v>
      </c>
      <c r="G210" s="183"/>
      <c r="H210" s="180"/>
      <c r="I210" s="183"/>
      <c r="J210" s="180">
        <f t="shared" si="6"/>
        <v>0</v>
      </c>
      <c r="K210" s="3">
        <f t="shared" si="7"/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>
        <v>0</v>
      </c>
    </row>
    <row r="211" spans="1:26" ht="33" customHeight="1">
      <c r="A211" s="180">
        <v>138</v>
      </c>
      <c r="B211" s="180" t="s">
        <v>169</v>
      </c>
      <c r="C211" s="181">
        <v>210800112</v>
      </c>
      <c r="D211" s="180" t="s">
        <v>187</v>
      </c>
      <c r="E211" s="180" t="s">
        <v>100</v>
      </c>
      <c r="F211" s="182">
        <v>16</v>
      </c>
      <c r="G211" s="183"/>
      <c r="H211" s="180"/>
      <c r="I211" s="183"/>
      <c r="J211" s="180">
        <f t="shared" si="6"/>
        <v>0</v>
      </c>
      <c r="K211" s="3">
        <f t="shared" si="7"/>
        <v>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>
        <v>0</v>
      </c>
    </row>
    <row r="212" spans="1:26" ht="33" customHeight="1">
      <c r="A212" s="180">
        <v>139</v>
      </c>
      <c r="B212" s="180" t="s">
        <v>154</v>
      </c>
      <c r="C212" s="181" t="s">
        <v>188</v>
      </c>
      <c r="D212" s="180" t="s">
        <v>189</v>
      </c>
      <c r="E212" s="180" t="s">
        <v>111</v>
      </c>
      <c r="F212" s="182">
        <v>1</v>
      </c>
      <c r="G212" s="183"/>
      <c r="H212" s="180"/>
      <c r="I212" s="183"/>
      <c r="J212" s="180">
        <f t="shared" si="6"/>
        <v>0</v>
      </c>
      <c r="K212" s="3">
        <f t="shared" si="7"/>
        <v>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>
        <v>0</v>
      </c>
    </row>
    <row r="213" spans="1:26" ht="33" customHeight="1">
      <c r="A213" s="180">
        <v>140</v>
      </c>
      <c r="B213" s="180" t="s">
        <v>190</v>
      </c>
      <c r="C213" s="181">
        <v>3410106400</v>
      </c>
      <c r="D213" s="180" t="s">
        <v>191</v>
      </c>
      <c r="E213" s="180" t="s">
        <v>100</v>
      </c>
      <c r="F213" s="182">
        <v>45</v>
      </c>
      <c r="G213" s="183"/>
      <c r="H213" s="180"/>
      <c r="I213" s="183"/>
      <c r="J213" s="180">
        <f t="shared" si="6"/>
        <v>0</v>
      </c>
      <c r="K213" s="3">
        <f t="shared" si="7"/>
        <v>0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>
        <v>0</v>
      </c>
    </row>
    <row r="214" spans="1:26" ht="33" customHeight="1">
      <c r="A214" s="180">
        <v>141</v>
      </c>
      <c r="B214" s="180" t="s">
        <v>190</v>
      </c>
      <c r="C214" s="181">
        <v>3410107700</v>
      </c>
      <c r="D214" s="180" t="s">
        <v>192</v>
      </c>
      <c r="E214" s="180" t="s">
        <v>100</v>
      </c>
      <c r="F214" s="182">
        <v>33</v>
      </c>
      <c r="G214" s="183"/>
      <c r="H214" s="180"/>
      <c r="I214" s="183"/>
      <c r="J214" s="180">
        <f t="shared" si="6"/>
        <v>0</v>
      </c>
      <c r="K214" s="3">
        <f t="shared" si="7"/>
        <v>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>
        <v>0</v>
      </c>
    </row>
    <row r="215" spans="1:26" ht="33" customHeight="1">
      <c r="A215" s="180">
        <v>142</v>
      </c>
      <c r="B215" s="180" t="s">
        <v>190</v>
      </c>
      <c r="C215" s="181">
        <v>3410108800</v>
      </c>
      <c r="D215" s="180" t="s">
        <v>193</v>
      </c>
      <c r="E215" s="180" t="s">
        <v>100</v>
      </c>
      <c r="F215" s="182">
        <v>18.5</v>
      </c>
      <c r="G215" s="183"/>
      <c r="H215" s="180"/>
      <c r="I215" s="183"/>
      <c r="J215" s="180">
        <f t="shared" si="6"/>
        <v>0</v>
      </c>
      <c r="K215" s="3">
        <f t="shared" si="7"/>
        <v>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>
        <v>0</v>
      </c>
    </row>
    <row r="216" spans="1:2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3" customHeight="1">
      <c r="A217" s="180">
        <v>143</v>
      </c>
      <c r="B217" s="180" t="s">
        <v>190</v>
      </c>
      <c r="C217" s="181">
        <v>3410403400</v>
      </c>
      <c r="D217" s="180" t="s">
        <v>194</v>
      </c>
      <c r="E217" s="180" t="s">
        <v>100</v>
      </c>
      <c r="F217" s="182">
        <v>3</v>
      </c>
      <c r="G217" s="183"/>
      <c r="H217" s="180"/>
      <c r="I217" s="183"/>
      <c r="J217" s="180">
        <f aca="true" t="shared" si="8" ref="J217:J229">ROUND(F217*(N217),2)</f>
        <v>0</v>
      </c>
      <c r="K217" s="3">
        <f aca="true" t="shared" si="9" ref="K217:K229">ROUND(F217*(O217),2)</f>
        <v>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>
        <v>0</v>
      </c>
    </row>
    <row r="218" spans="1:26" ht="33" customHeight="1">
      <c r="A218" s="180">
        <v>144</v>
      </c>
      <c r="B218" s="180" t="s">
        <v>190</v>
      </c>
      <c r="C218" s="181">
        <v>3410403400</v>
      </c>
      <c r="D218" s="180" t="s">
        <v>194</v>
      </c>
      <c r="E218" s="180" t="s">
        <v>100</v>
      </c>
      <c r="F218" s="182">
        <v>4</v>
      </c>
      <c r="G218" s="183"/>
      <c r="H218" s="180"/>
      <c r="I218" s="183"/>
      <c r="J218" s="180">
        <f t="shared" si="8"/>
        <v>0</v>
      </c>
      <c r="K218" s="3">
        <f t="shared" si="9"/>
        <v>0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>
        <v>0</v>
      </c>
    </row>
    <row r="219" spans="1:26" ht="33" customHeight="1">
      <c r="A219" s="180">
        <v>145</v>
      </c>
      <c r="B219" s="180" t="s">
        <v>190</v>
      </c>
      <c r="C219" s="181">
        <v>3450201260</v>
      </c>
      <c r="D219" s="180" t="s">
        <v>195</v>
      </c>
      <c r="E219" s="180" t="s">
        <v>111</v>
      </c>
      <c r="F219" s="182">
        <v>2</v>
      </c>
      <c r="G219" s="183"/>
      <c r="H219" s="180"/>
      <c r="I219" s="183"/>
      <c r="J219" s="180">
        <f t="shared" si="8"/>
        <v>0</v>
      </c>
      <c r="K219" s="3">
        <f t="shared" si="9"/>
        <v>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>
        <v>0</v>
      </c>
    </row>
    <row r="220" spans="1:26" ht="33" customHeight="1">
      <c r="A220" s="180">
        <v>146</v>
      </c>
      <c r="B220" s="180" t="s">
        <v>190</v>
      </c>
      <c r="C220" s="181">
        <v>3450201320</v>
      </c>
      <c r="D220" s="180" t="s">
        <v>196</v>
      </c>
      <c r="E220" s="180" t="s">
        <v>111</v>
      </c>
      <c r="F220" s="182">
        <v>1</v>
      </c>
      <c r="G220" s="183"/>
      <c r="H220" s="180"/>
      <c r="I220" s="183"/>
      <c r="J220" s="180">
        <f t="shared" si="8"/>
        <v>0</v>
      </c>
      <c r="K220" s="3">
        <f t="shared" si="9"/>
        <v>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>
        <v>0</v>
      </c>
    </row>
    <row r="221" spans="1:26" ht="33" customHeight="1">
      <c r="A221" s="180">
        <v>147</v>
      </c>
      <c r="B221" s="180" t="s">
        <v>190</v>
      </c>
      <c r="C221" s="181">
        <v>3450201440</v>
      </c>
      <c r="D221" s="180" t="s">
        <v>197</v>
      </c>
      <c r="E221" s="180" t="s">
        <v>111</v>
      </c>
      <c r="F221" s="182">
        <v>1</v>
      </c>
      <c r="G221" s="183"/>
      <c r="H221" s="180"/>
      <c r="I221" s="183"/>
      <c r="J221" s="180">
        <f t="shared" si="8"/>
        <v>0</v>
      </c>
      <c r="K221" s="3">
        <f t="shared" si="9"/>
        <v>0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>
        <v>0</v>
      </c>
    </row>
    <row r="222" spans="1:26" ht="33" customHeight="1">
      <c r="A222" s="180">
        <v>148</v>
      </c>
      <c r="B222" s="180" t="s">
        <v>190</v>
      </c>
      <c r="C222" s="181">
        <v>3450201530</v>
      </c>
      <c r="D222" s="180" t="s">
        <v>198</v>
      </c>
      <c r="E222" s="180" t="s">
        <v>111</v>
      </c>
      <c r="F222" s="182">
        <v>1</v>
      </c>
      <c r="G222" s="183"/>
      <c r="H222" s="180"/>
      <c r="I222" s="183"/>
      <c r="J222" s="180">
        <f t="shared" si="8"/>
        <v>0</v>
      </c>
      <c r="K222" s="3">
        <f t="shared" si="9"/>
        <v>0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>
        <v>0</v>
      </c>
    </row>
    <row r="223" spans="1:26" ht="33" customHeight="1">
      <c r="A223" s="180">
        <v>149</v>
      </c>
      <c r="B223" s="180" t="s">
        <v>190</v>
      </c>
      <c r="C223" s="181">
        <v>3450304500</v>
      </c>
      <c r="D223" s="180" t="s">
        <v>199</v>
      </c>
      <c r="E223" s="180" t="s">
        <v>111</v>
      </c>
      <c r="F223" s="182">
        <v>7</v>
      </c>
      <c r="G223" s="183"/>
      <c r="H223" s="180"/>
      <c r="I223" s="183"/>
      <c r="J223" s="180">
        <f t="shared" si="8"/>
        <v>0</v>
      </c>
      <c r="K223" s="3">
        <f t="shared" si="9"/>
        <v>0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>
        <v>0</v>
      </c>
    </row>
    <row r="224" spans="1:26" ht="33" customHeight="1">
      <c r="A224" s="180">
        <v>150</v>
      </c>
      <c r="B224" s="180" t="s">
        <v>190</v>
      </c>
      <c r="C224" s="181">
        <v>3450723100</v>
      </c>
      <c r="D224" s="180" t="s">
        <v>200</v>
      </c>
      <c r="E224" s="180" t="s">
        <v>100</v>
      </c>
      <c r="F224" s="182">
        <v>2</v>
      </c>
      <c r="G224" s="183"/>
      <c r="H224" s="180"/>
      <c r="I224" s="183"/>
      <c r="J224" s="180">
        <f t="shared" si="8"/>
        <v>0</v>
      </c>
      <c r="K224" s="3">
        <f t="shared" si="9"/>
        <v>0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>
        <v>0</v>
      </c>
    </row>
    <row r="225" spans="1:26" ht="33" customHeight="1">
      <c r="A225" s="180">
        <v>151</v>
      </c>
      <c r="B225" s="180" t="s">
        <v>190</v>
      </c>
      <c r="C225" s="181">
        <v>3450723300</v>
      </c>
      <c r="D225" s="180" t="s">
        <v>201</v>
      </c>
      <c r="E225" s="180" t="s">
        <v>100</v>
      </c>
      <c r="F225" s="182">
        <v>3</v>
      </c>
      <c r="G225" s="183"/>
      <c r="H225" s="180"/>
      <c r="I225" s="183"/>
      <c r="J225" s="180">
        <f t="shared" si="8"/>
        <v>0</v>
      </c>
      <c r="K225" s="3">
        <f t="shared" si="9"/>
        <v>0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>
        <v>0</v>
      </c>
    </row>
    <row r="226" spans="1:26" ht="33" customHeight="1">
      <c r="A226" s="180">
        <v>152</v>
      </c>
      <c r="B226" s="180" t="s">
        <v>190</v>
      </c>
      <c r="C226" s="181">
        <v>3450723500</v>
      </c>
      <c r="D226" s="180" t="s">
        <v>202</v>
      </c>
      <c r="E226" s="180" t="s">
        <v>100</v>
      </c>
      <c r="F226" s="182">
        <v>4</v>
      </c>
      <c r="G226" s="183"/>
      <c r="H226" s="180"/>
      <c r="I226" s="183"/>
      <c r="J226" s="180">
        <f t="shared" si="8"/>
        <v>0</v>
      </c>
      <c r="K226" s="3">
        <f t="shared" si="9"/>
        <v>0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>
        <v>0</v>
      </c>
    </row>
    <row r="227" spans="1:26" ht="33" customHeight="1">
      <c r="A227" s="180">
        <v>153</v>
      </c>
      <c r="B227" s="180" t="s">
        <v>190</v>
      </c>
      <c r="C227" s="181">
        <v>3450911000</v>
      </c>
      <c r="D227" s="180" t="s">
        <v>203</v>
      </c>
      <c r="E227" s="180" t="s">
        <v>111</v>
      </c>
      <c r="F227" s="182">
        <v>2</v>
      </c>
      <c r="G227" s="183"/>
      <c r="H227" s="180"/>
      <c r="I227" s="183"/>
      <c r="J227" s="180">
        <f t="shared" si="8"/>
        <v>0</v>
      </c>
      <c r="K227" s="3">
        <f t="shared" si="9"/>
        <v>0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>
        <v>0</v>
      </c>
    </row>
    <row r="228" spans="1:26" ht="33" customHeight="1">
      <c r="A228" s="180">
        <v>154</v>
      </c>
      <c r="B228" s="180" t="s">
        <v>190</v>
      </c>
      <c r="C228" s="181">
        <v>3450915000</v>
      </c>
      <c r="D228" s="180" t="s">
        <v>204</v>
      </c>
      <c r="E228" s="180" t="s">
        <v>111</v>
      </c>
      <c r="F228" s="182">
        <v>6</v>
      </c>
      <c r="G228" s="183"/>
      <c r="H228" s="180"/>
      <c r="I228" s="183"/>
      <c r="J228" s="180">
        <f t="shared" si="8"/>
        <v>0</v>
      </c>
      <c r="K228" s="3">
        <f t="shared" si="9"/>
        <v>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>
        <v>0</v>
      </c>
    </row>
    <row r="229" spans="1:26" ht="33" customHeight="1">
      <c r="A229" s="180">
        <v>155</v>
      </c>
      <c r="B229" s="180" t="s">
        <v>190</v>
      </c>
      <c r="C229" s="181">
        <v>3480012700</v>
      </c>
      <c r="D229" s="180" t="s">
        <v>205</v>
      </c>
      <c r="E229" s="180" t="s">
        <v>111</v>
      </c>
      <c r="F229" s="182">
        <v>5</v>
      </c>
      <c r="G229" s="183"/>
      <c r="H229" s="180"/>
      <c r="I229" s="183"/>
      <c r="J229" s="180">
        <f t="shared" si="8"/>
        <v>0</v>
      </c>
      <c r="K229" s="3">
        <f t="shared" si="9"/>
        <v>0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>
        <v>0</v>
      </c>
    </row>
    <row r="230" spans="1:26" ht="15">
      <c r="A230" s="14"/>
      <c r="B230" s="14"/>
      <c r="C230" s="14"/>
      <c r="D230" s="14" t="s">
        <v>83</v>
      </c>
      <c r="E230" s="14"/>
      <c r="F230" s="14"/>
      <c r="G230" s="172">
        <f>ROUND((SUM(L193:L229))/1,2)</f>
        <v>0</v>
      </c>
      <c r="H230" s="172">
        <f>ROUND((SUM(M193:M229))/1,2)</f>
        <v>0</v>
      </c>
      <c r="I230" s="172">
        <f>ROUND((SUM(I193:I229))/1,2)</f>
        <v>0</v>
      </c>
      <c r="J230" s="14"/>
      <c r="K230" s="14"/>
      <c r="L230" s="14">
        <f>ROUND((SUM(L193:L229))/1,2)</f>
        <v>0</v>
      </c>
      <c r="M230" s="14">
        <f>ROUND((SUM(M193:M229))/1,2)</f>
        <v>0</v>
      </c>
      <c r="N230" s="14"/>
      <c r="O230" s="14"/>
      <c r="P230" s="184">
        <f>ROUND((SUM(P193:P229))/1,2)</f>
        <v>0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>
      <c r="A232" s="14"/>
      <c r="B232" s="14"/>
      <c r="C232" s="14"/>
      <c r="D232" s="171" t="s">
        <v>82</v>
      </c>
      <c r="E232" s="14"/>
      <c r="F232" s="14"/>
      <c r="G232" s="172">
        <f>ROUND((SUM(L192:L231))/2,2)</f>
        <v>0</v>
      </c>
      <c r="H232" s="172">
        <f>ROUND((SUM(M192:M231))/2,2)</f>
        <v>0</v>
      </c>
      <c r="I232" s="172">
        <f>ROUND((SUM(I192:I231))/2,2)</f>
        <v>0</v>
      </c>
      <c r="J232" s="14"/>
      <c r="K232" s="14"/>
      <c r="L232" s="14">
        <f>ROUND((SUM(L192:L231))/2,2)</f>
        <v>0</v>
      </c>
      <c r="M232" s="14">
        <f>ROUND((SUM(M192:M231))/2,2)</f>
        <v>0</v>
      </c>
      <c r="N232" s="14"/>
      <c r="O232" s="14"/>
      <c r="P232" s="184">
        <f>ROUND((SUM(P192:P231))/2,2)</f>
        <v>0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>
      <c r="A233" s="187"/>
      <c r="B233" s="187"/>
      <c r="C233" s="187"/>
      <c r="D233" s="187"/>
      <c r="E233" s="187"/>
      <c r="F233" s="187" t="s">
        <v>84</v>
      </c>
      <c r="G233" s="188">
        <f>ROUND((SUM(L9:L232))/3,2)</f>
        <v>0</v>
      </c>
      <c r="H233" s="188">
        <f>ROUND((SUM(M9:M232))/3,2)</f>
        <v>0</v>
      </c>
      <c r="I233" s="188">
        <f>ROUND((SUM(I9:I232))/3,2)</f>
        <v>0</v>
      </c>
      <c r="J233" s="187"/>
      <c r="K233" s="187"/>
      <c r="L233" s="187">
        <f>ROUND((SUM(L9:L232))/3,2)</f>
        <v>0</v>
      </c>
      <c r="M233" s="187">
        <f>ROUND((SUM(M9:M232))/3,2)</f>
        <v>0</v>
      </c>
      <c r="N233" s="187"/>
      <c r="O233" s="187"/>
      <c r="P233" s="189">
        <f>ROUND((SUM(P9:P232))/3,2)</f>
        <v>0</v>
      </c>
      <c r="Q233" s="3"/>
      <c r="R233" s="3"/>
      <c r="S233" s="3"/>
      <c r="T233" s="3"/>
      <c r="U233" s="3"/>
      <c r="V233" s="3"/>
      <c r="W233" s="3"/>
      <c r="X233" s="3"/>
      <c r="Y233" s="3"/>
      <c r="Z233" s="3">
        <f>(SUM(Z9:Z232))</f>
        <v>0</v>
      </c>
    </row>
    <row r="234" spans="1:2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</sheetData>
  <sheetProtection selectLockedCells="1" selectUnlockedCells="1"/>
  <printOptions gridLines="1" horizontalCentered="1"/>
  <pageMargins left="0.011111111111111112" right="0.011111111111111112" top="0.75" bottom="0.75" header="0.3" footer="0.3"/>
  <pageSetup horizontalDpi="300" verticalDpi="300" orientation="portrait" paperSize="9" scale="85"/>
  <headerFooter alignWithMargins="0">
    <oddHeader>&amp;C&amp;"Calibri,Tučné"&amp;11Rozpočet Stavebné úpravy garzónky v BD Hladovka / Garzónka na prízemí</oddHeader>
    <oddFooter xml:space="preserve">&amp;L&amp;"Calibri,Bežné"&amp;7Spracované systémom Systematic®pyramida.wsn, tel.: 051 77 10 585&amp;R&amp;"Calibri,Bežné"&amp;11Strana &amp;P z &amp;N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">
      <selection activeCell="A7" sqref="A7"/>
    </sheetView>
  </sheetViews>
  <sheetFormatPr defaultColWidth="10.140625" defaultRowHeight="12.75"/>
  <cols>
    <col min="1" max="1" width="1.8515625" style="1" customWidth="1"/>
    <col min="2" max="2" width="4.140625" style="1" customWidth="1"/>
    <col min="3" max="3" width="5.140625" style="1" customWidth="1"/>
    <col min="4" max="6" width="11.8515625" style="1" customWidth="1"/>
    <col min="7" max="7" width="4.140625" style="1" customWidth="1"/>
    <col min="8" max="8" width="21.7109375" style="1" customWidth="1"/>
    <col min="9" max="10" width="11.8515625" style="1" customWidth="1"/>
    <col min="11" max="26" width="0" style="1" hidden="1" customWidth="1"/>
    <col min="27" max="16384" width="10.140625" style="1" customWidth="1"/>
  </cols>
  <sheetData>
    <row r="1" spans="1:26" ht="27.75" customHeight="1">
      <c r="A1" s="2"/>
      <c r="B1" s="21"/>
      <c r="C1" s="21"/>
      <c r="D1" s="21"/>
      <c r="E1" s="21"/>
      <c r="F1" s="22" t="s">
        <v>206</v>
      </c>
      <c r="G1" s="21"/>
      <c r="H1" s="21"/>
      <c r="I1" s="21"/>
      <c r="J1" s="2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>
        <v>30.126</v>
      </c>
      <c r="X1" s="3"/>
      <c r="Y1" s="3"/>
      <c r="Z1" s="3"/>
    </row>
    <row r="2" spans="1:26" ht="15" customHeight="1">
      <c r="A2" s="23"/>
      <c r="B2" s="190" t="s">
        <v>4</v>
      </c>
      <c r="C2" s="25"/>
      <c r="D2" s="26"/>
      <c r="E2" s="26"/>
      <c r="F2" s="26"/>
      <c r="G2" s="27" t="s">
        <v>18</v>
      </c>
      <c r="H2" s="26"/>
      <c r="I2" s="28"/>
      <c r="J2" s="2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23"/>
      <c r="B3" s="191"/>
      <c r="C3" s="31"/>
      <c r="D3" s="32"/>
      <c r="E3" s="32"/>
      <c r="F3" s="32"/>
      <c r="G3" s="33" t="s">
        <v>20</v>
      </c>
      <c r="H3" s="32"/>
      <c r="I3" s="34"/>
      <c r="J3" s="3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23"/>
      <c r="B4" s="36"/>
      <c r="C4" s="31"/>
      <c r="D4" s="32"/>
      <c r="E4" s="32"/>
      <c r="F4" s="32"/>
      <c r="G4" s="32"/>
      <c r="H4" s="32"/>
      <c r="I4" s="37"/>
      <c r="J4" s="3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23"/>
      <c r="B5" s="30" t="s">
        <v>21</v>
      </c>
      <c r="C5" s="39"/>
      <c r="D5" s="32"/>
      <c r="E5" s="32"/>
      <c r="F5" s="33" t="s">
        <v>22</v>
      </c>
      <c r="G5" s="32"/>
      <c r="H5" s="32"/>
      <c r="I5" s="40" t="s">
        <v>23</v>
      </c>
      <c r="J5" s="41" t="s">
        <v>24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23"/>
      <c r="B6" s="42" t="s">
        <v>25</v>
      </c>
      <c r="C6" s="43"/>
      <c r="D6" s="44"/>
      <c r="E6" s="44"/>
      <c r="F6" s="44"/>
      <c r="G6" s="45" t="s">
        <v>26</v>
      </c>
      <c r="H6" s="44"/>
      <c r="I6" s="46"/>
      <c r="J6" s="4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>
      <c r="A7" s="23"/>
      <c r="B7" s="48"/>
      <c r="C7" s="49"/>
      <c r="D7" s="50"/>
      <c r="E7" s="50"/>
      <c r="F7" s="50"/>
      <c r="G7" s="51" t="s">
        <v>27</v>
      </c>
      <c r="H7" s="50"/>
      <c r="I7" s="52"/>
      <c r="J7" s="5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3"/>
      <c r="B8" s="30" t="s">
        <v>28</v>
      </c>
      <c r="C8" s="31"/>
      <c r="D8" s="54"/>
      <c r="E8" s="54"/>
      <c r="F8" s="54"/>
      <c r="G8" s="55" t="s">
        <v>26</v>
      </c>
      <c r="H8" s="54"/>
      <c r="I8" s="34"/>
      <c r="J8" s="3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23"/>
      <c r="B9" s="36"/>
      <c r="C9" s="31"/>
      <c r="D9" s="54"/>
      <c r="E9" s="54"/>
      <c r="F9" s="54"/>
      <c r="G9" s="55" t="s">
        <v>27</v>
      </c>
      <c r="H9" s="54"/>
      <c r="I9" s="34"/>
      <c r="J9" s="3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23"/>
      <c r="B10" s="30" t="s">
        <v>29</v>
      </c>
      <c r="C10" s="31"/>
      <c r="D10" s="54"/>
      <c r="E10" s="54"/>
      <c r="F10" s="54"/>
      <c r="G10" s="55" t="s">
        <v>26</v>
      </c>
      <c r="H10" s="54"/>
      <c r="I10" s="34"/>
      <c r="J10" s="3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23"/>
      <c r="B11" s="36"/>
      <c r="C11" s="39"/>
      <c r="D11" s="32"/>
      <c r="E11" s="32"/>
      <c r="F11" s="32"/>
      <c r="G11" s="33" t="s">
        <v>27</v>
      </c>
      <c r="H11" s="32"/>
      <c r="I11" s="37"/>
      <c r="J11" s="3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23"/>
      <c r="B12" s="56"/>
      <c r="C12" s="43"/>
      <c r="D12" s="44"/>
      <c r="E12" s="44"/>
      <c r="F12" s="44"/>
      <c r="G12" s="44"/>
      <c r="H12" s="44"/>
      <c r="I12" s="46"/>
      <c r="J12" s="4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23"/>
      <c r="B13" s="48"/>
      <c r="C13" s="49"/>
      <c r="D13" s="50"/>
      <c r="E13" s="50"/>
      <c r="F13" s="50"/>
      <c r="G13" s="50"/>
      <c r="H13" s="50"/>
      <c r="I13" s="52"/>
      <c r="J13" s="5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23"/>
      <c r="B14" s="36"/>
      <c r="C14" s="39"/>
      <c r="D14" s="32"/>
      <c r="E14" s="32"/>
      <c r="F14" s="32"/>
      <c r="G14" s="32"/>
      <c r="H14" s="32"/>
      <c r="I14" s="37"/>
      <c r="J14" s="3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23"/>
      <c r="B15" s="57" t="s">
        <v>30</v>
      </c>
      <c r="C15" s="58" t="s">
        <v>6</v>
      </c>
      <c r="D15" s="59" t="s">
        <v>31</v>
      </c>
      <c r="E15" s="58" t="s">
        <v>32</v>
      </c>
      <c r="F15" s="60" t="s">
        <v>33</v>
      </c>
      <c r="G15" s="61" t="s">
        <v>34</v>
      </c>
      <c r="H15" s="62" t="s">
        <v>35</v>
      </c>
      <c r="I15" s="28"/>
      <c r="J15" s="4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23"/>
      <c r="B16" s="63">
        <v>1</v>
      </c>
      <c r="C16" s="64" t="s">
        <v>36</v>
      </c>
      <c r="D16" s="65">
        <f>'Kryci_list 386'!D16</f>
        <v>0</v>
      </c>
      <c r="E16" s="66">
        <f>'Kryci_list 386'!E16</f>
        <v>0</v>
      </c>
      <c r="F16" s="67">
        <f>'Kryci_list 386'!F16</f>
        <v>0</v>
      </c>
      <c r="G16" s="68">
        <v>6</v>
      </c>
      <c r="H16" s="69" t="s">
        <v>37</v>
      </c>
      <c r="I16" s="70"/>
      <c r="J16" s="71">
        <f>Rekapitulácia!F8</f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23"/>
      <c r="B17" s="72">
        <v>2</v>
      </c>
      <c r="C17" s="73" t="s">
        <v>38</v>
      </c>
      <c r="D17" s="74">
        <f>'Kryci_list 386'!D17</f>
        <v>0</v>
      </c>
      <c r="E17" s="75">
        <f>'Kryci_list 386'!E17</f>
        <v>0</v>
      </c>
      <c r="F17" s="76">
        <f>'Kryci_list 386'!F17</f>
        <v>0</v>
      </c>
      <c r="G17" s="77">
        <v>7</v>
      </c>
      <c r="H17" s="78" t="s">
        <v>39</v>
      </c>
      <c r="I17" s="70"/>
      <c r="J17" s="79">
        <f>Rekapitulácia!E8</f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23"/>
      <c r="B18" s="80">
        <v>3</v>
      </c>
      <c r="C18" s="81" t="s">
        <v>40</v>
      </c>
      <c r="D18" s="82">
        <f>'Kryci_list 386'!D18</f>
        <v>0</v>
      </c>
      <c r="E18" s="83">
        <f>'Kryci_list 386'!E18</f>
        <v>0</v>
      </c>
      <c r="F18" s="84">
        <f>'Kryci_list 386'!F18</f>
        <v>0</v>
      </c>
      <c r="G18" s="77">
        <v>8</v>
      </c>
      <c r="H18" s="85" t="s">
        <v>41</v>
      </c>
      <c r="I18" s="70"/>
      <c r="J18" s="86">
        <f>Rekapitulácia!D8</f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23"/>
      <c r="B19" s="80">
        <v>4</v>
      </c>
      <c r="C19" s="87"/>
      <c r="D19" s="88"/>
      <c r="E19" s="11"/>
      <c r="F19" s="89"/>
      <c r="G19" s="77">
        <v>9</v>
      </c>
      <c r="H19" s="90"/>
      <c r="I19" s="91"/>
      <c r="J19" s="9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23"/>
      <c r="B20" s="93">
        <v>5</v>
      </c>
      <c r="C20" s="94" t="s">
        <v>42</v>
      </c>
      <c r="D20" s="95"/>
      <c r="E20" s="96"/>
      <c r="F20" s="97">
        <f>SUM(F16:F19)</f>
        <v>0</v>
      </c>
      <c r="G20" s="98">
        <v>10</v>
      </c>
      <c r="H20" s="85" t="s">
        <v>42</v>
      </c>
      <c r="I20" s="99"/>
      <c r="J20" s="100">
        <f>SUM(J16:J19)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23"/>
      <c r="B21" s="101" t="s">
        <v>43</v>
      </c>
      <c r="C21" s="102" t="s">
        <v>7</v>
      </c>
      <c r="D21" s="103"/>
      <c r="E21" s="104"/>
      <c r="F21" s="105"/>
      <c r="G21" s="101" t="s">
        <v>44</v>
      </c>
      <c r="H21" s="62" t="s">
        <v>7</v>
      </c>
      <c r="I21" s="52"/>
      <c r="J21" s="10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23"/>
      <c r="B22" s="68">
        <v>11</v>
      </c>
      <c r="C22" s="107" t="s">
        <v>45</v>
      </c>
      <c r="D22" s="108"/>
      <c r="E22" s="192"/>
      <c r="F22" s="76">
        <f>'Kryci_list 386'!F22</f>
        <v>0</v>
      </c>
      <c r="G22" s="68">
        <v>16</v>
      </c>
      <c r="H22" s="69" t="s">
        <v>47</v>
      </c>
      <c r="I22" s="70"/>
      <c r="J22" s="71">
        <f>'Kryci_list 386'!J22</f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23"/>
      <c r="B23" s="77">
        <v>12</v>
      </c>
      <c r="C23" s="111" t="s">
        <v>48</v>
      </c>
      <c r="D23" s="112"/>
      <c r="E23" s="192"/>
      <c r="F23" s="84">
        <f>'Kryci_list 386'!F23</f>
        <v>0</v>
      </c>
      <c r="G23" s="77">
        <v>17</v>
      </c>
      <c r="H23" s="78" t="s">
        <v>50</v>
      </c>
      <c r="I23" s="70"/>
      <c r="J23" s="79">
        <f>'Kryci_list 386'!J23</f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23"/>
      <c r="B24" s="77">
        <v>13</v>
      </c>
      <c r="C24" s="113" t="s">
        <v>51</v>
      </c>
      <c r="D24" s="112"/>
      <c r="E24" s="192"/>
      <c r="F24" s="89">
        <f>'Kryci_list 386'!F24</f>
        <v>0</v>
      </c>
      <c r="G24" s="77">
        <v>18</v>
      </c>
      <c r="H24" s="85" t="s">
        <v>52</v>
      </c>
      <c r="I24" s="70"/>
      <c r="J24" s="79">
        <f>'Kryci_list 386'!J24</f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23"/>
      <c r="B25" s="77">
        <v>14</v>
      </c>
      <c r="C25" s="39"/>
      <c r="D25" s="116"/>
      <c r="E25" s="117"/>
      <c r="F25" s="118"/>
      <c r="G25" s="77">
        <v>19</v>
      </c>
      <c r="H25" s="90"/>
      <c r="I25" s="91"/>
      <c r="J25" s="8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23"/>
      <c r="B26" s="98">
        <v>15</v>
      </c>
      <c r="C26" s="113"/>
      <c r="D26" s="119"/>
      <c r="E26" s="116"/>
      <c r="F26" s="120"/>
      <c r="G26" s="98">
        <v>20</v>
      </c>
      <c r="H26" s="85" t="s">
        <v>42</v>
      </c>
      <c r="I26" s="99"/>
      <c r="J26" s="100">
        <f>SUM(J22:J25)+SUM(F22:F25)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23"/>
      <c r="B27" s="121"/>
      <c r="C27" s="122" t="s">
        <v>53</v>
      </c>
      <c r="D27" s="123"/>
      <c r="E27" s="124"/>
      <c r="F27" s="125"/>
      <c r="G27" s="126" t="s">
        <v>54</v>
      </c>
      <c r="H27" s="127" t="s">
        <v>55</v>
      </c>
      <c r="I27" s="52"/>
      <c r="J27" s="12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23"/>
      <c r="B28" s="129"/>
      <c r="C28" s="130"/>
      <c r="D28" s="131"/>
      <c r="E28" s="132"/>
      <c r="F28" s="23"/>
      <c r="G28" s="133">
        <v>21</v>
      </c>
      <c r="H28" s="134" t="s">
        <v>56</v>
      </c>
      <c r="I28" s="135"/>
      <c r="J28" s="136">
        <f>F20+J20+F26+J26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23"/>
      <c r="B29" s="137"/>
      <c r="C29" s="138"/>
      <c r="D29" s="139"/>
      <c r="E29" s="132"/>
      <c r="F29" s="23"/>
      <c r="G29" s="68">
        <v>22</v>
      </c>
      <c r="H29" s="69" t="s">
        <v>57</v>
      </c>
      <c r="I29" s="140">
        <f>Rekapitulácia!B9</f>
        <v>0</v>
      </c>
      <c r="J29" s="71">
        <f>ROUND(((ROUND(I29,2)*20)/100),2)</f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23"/>
      <c r="B30" s="36"/>
      <c r="C30" s="90"/>
      <c r="D30" s="91"/>
      <c r="E30" s="132"/>
      <c r="F30" s="23"/>
      <c r="G30" s="77">
        <v>23</v>
      </c>
      <c r="H30" s="78" t="s">
        <v>58</v>
      </c>
      <c r="I30" s="114">
        <f>Rekapitulácia!B10</f>
        <v>0</v>
      </c>
      <c r="J30" s="86">
        <f>ROUND(((ROUND(I30,2)*0)/100),2)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23"/>
      <c r="B31" s="141"/>
      <c r="C31" s="142"/>
      <c r="D31" s="143"/>
      <c r="E31" s="132"/>
      <c r="F31" s="23"/>
      <c r="G31" s="98">
        <v>24</v>
      </c>
      <c r="H31" s="85" t="s">
        <v>42</v>
      </c>
      <c r="I31" s="37"/>
      <c r="J31" s="193">
        <f>SUM(J28:J30)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23"/>
      <c r="B32" s="48"/>
      <c r="C32" s="146"/>
      <c r="D32" s="147"/>
      <c r="E32" s="148"/>
      <c r="F32" s="149"/>
      <c r="G32" s="194" t="s">
        <v>59</v>
      </c>
      <c r="H32" s="195"/>
      <c r="I32" s="196"/>
      <c r="J32" s="197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23"/>
      <c r="B33" s="121"/>
      <c r="C33" s="124"/>
      <c r="D33" s="151" t="s">
        <v>60</v>
      </c>
      <c r="E33" s="152"/>
      <c r="F33" s="152"/>
      <c r="G33" s="159"/>
      <c r="H33" s="151" t="s">
        <v>61</v>
      </c>
      <c r="I33" s="125"/>
      <c r="J33" s="16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23"/>
      <c r="B34" s="157"/>
      <c r="C34" s="158"/>
      <c r="D34" s="159"/>
      <c r="E34" s="159"/>
      <c r="F34" s="159"/>
      <c r="G34" s="159"/>
      <c r="H34" s="159"/>
      <c r="I34" s="23"/>
      <c r="J34" s="16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23"/>
      <c r="B35" s="129"/>
      <c r="C35" s="132"/>
      <c r="D35" s="2"/>
      <c r="E35" s="2"/>
      <c r="F35" s="2"/>
      <c r="G35" s="2"/>
      <c r="H35" s="2"/>
      <c r="I35" s="23"/>
      <c r="J35" s="16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23"/>
      <c r="B36" s="129"/>
      <c r="C36" s="132"/>
      <c r="D36" s="2"/>
      <c r="E36" s="2"/>
      <c r="F36" s="2"/>
      <c r="G36" s="2"/>
      <c r="H36" s="2"/>
      <c r="I36" s="23"/>
      <c r="J36" s="16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23"/>
      <c r="B37" s="129"/>
      <c r="C37" s="132"/>
      <c r="D37" s="2"/>
      <c r="E37" s="2"/>
      <c r="F37" s="2"/>
      <c r="G37" s="2"/>
      <c r="H37" s="2"/>
      <c r="I37" s="23"/>
      <c r="J37" s="16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23"/>
      <c r="B38" s="129"/>
      <c r="C38" s="132"/>
      <c r="D38" s="2"/>
      <c r="E38" s="2"/>
      <c r="F38" s="2"/>
      <c r="G38" s="2"/>
      <c r="H38" s="2"/>
      <c r="I38" s="23"/>
      <c r="J38" s="16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23"/>
      <c r="B39" s="129"/>
      <c r="C39" s="132"/>
      <c r="D39" s="2"/>
      <c r="E39" s="2"/>
      <c r="F39" s="2"/>
      <c r="G39" s="2"/>
      <c r="H39" s="2"/>
      <c r="I39" s="23"/>
      <c r="J39" s="16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23"/>
      <c r="B40" s="129"/>
      <c r="C40" s="132"/>
      <c r="D40" s="2"/>
      <c r="E40" s="2"/>
      <c r="F40" s="2"/>
      <c r="G40" s="2"/>
      <c r="H40" s="2"/>
      <c r="I40" s="23"/>
      <c r="J40" s="16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>
      <c r="A41" s="23"/>
      <c r="B41" s="137"/>
      <c r="C41" s="148"/>
      <c r="D41" s="21"/>
      <c r="E41" s="21"/>
      <c r="F41" s="21"/>
      <c r="G41" s="21"/>
      <c r="H41" s="21"/>
      <c r="I41" s="149"/>
      <c r="J41" s="16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>
      <c r="A42" s="3"/>
      <c r="B42" s="163"/>
      <c r="C42" s="163"/>
      <c r="D42" s="163"/>
      <c r="E42" s="163"/>
      <c r="F42" s="163"/>
      <c r="G42" s="163"/>
      <c r="H42" s="163"/>
      <c r="I42" s="163"/>
      <c r="J42" s="16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created xsi:type="dcterms:W3CDTF">2011-02-17T09:01:39Z</dcterms:created>
  <dcterms:modified xsi:type="dcterms:W3CDTF">2011-02-17T09:07:26Z</dcterms:modified>
  <cp:category/>
  <cp:version/>
  <cp:contentType/>
  <cp:contentStatus/>
</cp:coreProperties>
</file>