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ROJEKTY 2021\Cesta Poza Domy Bireš - Petreková\VO\Výzva\"/>
    </mc:Choice>
  </mc:AlternateContent>
  <bookViews>
    <workbookView xWindow="0" yWindow="0" windowWidth="28800" windowHeight="12435" activeTab="2"/>
  </bookViews>
  <sheets>
    <sheet name="Kryci list" sheetId="3" r:id="rId1"/>
    <sheet name="Rekapitulacia" sheetId="4" r:id="rId2"/>
    <sheet name="Prehlad" sheetId="5" r:id="rId3"/>
  </sheets>
  <definedNames>
    <definedName name="_xlnm._FilterDatabase" hidden="1">#REF!</definedName>
    <definedName name="fakt1R">#REF!</definedName>
    <definedName name="_xlnm.Print_Titles" localSheetId="2">Prehlad!$8:$10</definedName>
    <definedName name="_xlnm.Print_Titles" localSheetId="1">Rekapitulacia!$8:$10</definedName>
    <definedName name="_xlnm.Print_Area" localSheetId="0">'Kryci list'!$A:$J</definedName>
    <definedName name="_xlnm.Print_Area" localSheetId="2">Prehlad!$A:$O</definedName>
    <definedName name="_xlnm.Print_Area" localSheetId="1">Rekapitulacia!$A:$G</definedName>
  </definedNames>
  <calcPr calcId="152511"/>
</workbook>
</file>

<file path=xl/calcChain.xml><?xml version="1.0" encoding="utf-8"?>
<calcChain xmlns="http://schemas.openxmlformats.org/spreadsheetml/2006/main">
  <c r="I30" i="3" l="1"/>
  <c r="J30" i="3" s="1"/>
  <c r="G18" i="4"/>
  <c r="W35" i="5"/>
  <c r="G15" i="4"/>
  <c r="W33" i="5"/>
  <c r="G14" i="4"/>
  <c r="F14" i="4"/>
  <c r="E14" i="4"/>
  <c r="W31" i="5"/>
  <c r="N31" i="5"/>
  <c r="L31" i="5"/>
  <c r="J31" i="5"/>
  <c r="D14" i="4" s="1"/>
  <c r="N30" i="5"/>
  <c r="L30" i="5"/>
  <c r="J30" i="5"/>
  <c r="H30" i="5"/>
  <c r="N29" i="5"/>
  <c r="L29" i="5"/>
  <c r="J29" i="5"/>
  <c r="I29" i="5"/>
  <c r="I31" i="5" s="1"/>
  <c r="N28" i="5"/>
  <c r="L28" i="5"/>
  <c r="J28" i="5"/>
  <c r="H28" i="5"/>
  <c r="H31" i="5" s="1"/>
  <c r="B14" i="4" s="1"/>
  <c r="G13" i="4"/>
  <c r="C13" i="4"/>
  <c r="W25" i="5"/>
  <c r="L25" i="5"/>
  <c r="E13" i="4" s="1"/>
  <c r="I25" i="5"/>
  <c r="N24" i="5"/>
  <c r="L24" i="5"/>
  <c r="J24" i="5"/>
  <c r="H24" i="5"/>
  <c r="N23" i="5"/>
  <c r="N25" i="5" s="1"/>
  <c r="F13" i="4" s="1"/>
  <c r="L23" i="5"/>
  <c r="J23" i="5"/>
  <c r="J25" i="5" s="1"/>
  <c r="H23" i="5"/>
  <c r="H25" i="5" s="1"/>
  <c r="B13" i="4" s="1"/>
  <c r="G12" i="4"/>
  <c r="C12" i="4"/>
  <c r="W20" i="5"/>
  <c r="L20" i="5"/>
  <c r="I20" i="5"/>
  <c r="N19" i="5"/>
  <c r="L19" i="5"/>
  <c r="J19" i="5"/>
  <c r="H19" i="5"/>
  <c r="N18" i="5"/>
  <c r="L18" i="5"/>
  <c r="J18" i="5"/>
  <c r="H18" i="5"/>
  <c r="N17" i="5"/>
  <c r="L17" i="5"/>
  <c r="J17" i="5"/>
  <c r="H17" i="5"/>
  <c r="N16" i="5"/>
  <c r="L16" i="5"/>
  <c r="J16" i="5"/>
  <c r="H16" i="5"/>
  <c r="N15" i="5"/>
  <c r="L15" i="5"/>
  <c r="J15" i="5"/>
  <c r="H15" i="5"/>
  <c r="N14" i="5"/>
  <c r="N20" i="5" s="1"/>
  <c r="L14" i="5"/>
  <c r="J14" i="5"/>
  <c r="H14" i="5"/>
  <c r="J26" i="3"/>
  <c r="J20" i="3"/>
  <c r="F19" i="3"/>
  <c r="F18" i="3"/>
  <c r="F17" i="3"/>
  <c r="J14" i="3"/>
  <c r="F14" i="3"/>
  <c r="J13" i="3"/>
  <c r="F13" i="3"/>
  <c r="J12" i="3"/>
  <c r="F12" i="3"/>
  <c r="F1" i="3"/>
  <c r="B8" i="4"/>
  <c r="I33" i="5" l="1"/>
  <c r="C14" i="4"/>
  <c r="E31" i="5"/>
  <c r="D13" i="4"/>
  <c r="E25" i="5"/>
  <c r="L33" i="5"/>
  <c r="L35" i="5" s="1"/>
  <c r="E18" i="4" s="1"/>
  <c r="H20" i="5"/>
  <c r="J20" i="5"/>
  <c r="D12" i="4" s="1"/>
  <c r="E15" i="4"/>
  <c r="N33" i="5"/>
  <c r="F12" i="4"/>
  <c r="H33" i="5"/>
  <c r="B12" i="4"/>
  <c r="E12" i="4"/>
  <c r="J33" i="5" l="1"/>
  <c r="E20" i="5"/>
  <c r="I35" i="5"/>
  <c r="C18" i="4" s="1"/>
  <c r="E16" i="3"/>
  <c r="E20" i="3" s="1"/>
  <c r="C15" i="4"/>
  <c r="N35" i="5"/>
  <c r="F18" i="4" s="1"/>
  <c r="F15" i="4"/>
  <c r="D16" i="3"/>
  <c r="H35" i="5"/>
  <c r="B18" i="4" s="1"/>
  <c r="B15" i="4"/>
  <c r="J35" i="5"/>
  <c r="D15" i="4"/>
  <c r="E33" i="5"/>
  <c r="F22" i="3" l="1"/>
  <c r="D20" i="3"/>
  <c r="F16" i="3"/>
  <c r="F20" i="3" s="1"/>
  <c r="F24" i="3"/>
  <c r="F23" i="3"/>
  <c r="F25" i="3"/>
  <c r="E35" i="5"/>
  <c r="D18" i="4"/>
  <c r="F26" i="3" l="1"/>
  <c r="J28" i="3" s="1"/>
  <c r="I29" i="3" l="1"/>
  <c r="J29" i="3" s="1"/>
  <c r="J31" i="3" s="1"/>
</calcChain>
</file>

<file path=xl/sharedStrings.xml><?xml version="1.0" encoding="utf-8"?>
<sst xmlns="http://schemas.openxmlformats.org/spreadsheetml/2006/main" count="358" uniqueCount="202">
  <si>
    <t>Dodávateľ:</t>
  </si>
  <si>
    <t>Odberateľ: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</si>
  <si>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</si>
  <si>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</si>
  <si>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</si>
  <si>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</si>
  <si>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</si>
  <si>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</si>
  <si>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</si>
  <si>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</si>
  <si>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</si>
  <si>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</si>
  <si>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</si>
  <si>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</si>
  <si>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</si>
  <si>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</si>
  <si>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</si>
  <si>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</si>
  <si>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</si>
  <si>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</si>
  <si>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</si>
  <si>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</si>
  <si>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</si>
  <si>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</si>
  <si>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</si>
  <si>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</si>
  <si>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</si>
  <si>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</si>
  <si>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</si>
  <si>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</si>
  <si>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</si>
  <si>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</si>
  <si>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</si>
  <si>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</si>
  <si>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</si>
  <si>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</si>
  <si>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</si>
  <si>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</si>
  <si>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</si>
  <si>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</si>
  <si>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</si>
  <si>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</si>
  <si>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</si>
  <si>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</si>
  <si>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</si>
  <si>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</si>
  <si>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</si>
  <si>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</si>
  <si>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</si>
  <si>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</si>
  <si>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</si>
  <si>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</si>
  <si>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</si>
  <si>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</si>
  <si>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</si>
  <si>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</si>
  <si>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</si>
  <si>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</si>
  <si>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</si>
  <si>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</si>
  <si>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</si>
  <si>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</si>
  <si>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</si>
  <si>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</si>
  <si>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</si>
  <si>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</si>
  <si>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</si>
  <si>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</si>
  <si>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Rekapitulácia rozpočtu v</t>
  </si>
  <si>
    <t>Rekapitulácia splátky v</t>
  </si>
  <si>
    <t>Rekapitulácia výrobnej kalkulácie v</t>
  </si>
  <si>
    <t>Popis položky, stavebného dielu, remesla</t>
  </si>
  <si>
    <t>Hmotnosť v t</t>
  </si>
  <si>
    <t>Miesto:</t>
  </si>
  <si>
    <t>Krycí list rozpočtu v</t>
  </si>
  <si>
    <t>Krycí list splátky v</t>
  </si>
  <si>
    <t>Krycí list výrobnej kalkulácie v</t>
  </si>
  <si>
    <t xml:space="preserve">Rozpočet: </t>
  </si>
  <si>
    <t xml:space="preserve">Zmluva č.: </t>
  </si>
  <si>
    <t>Spracoval: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</si>
  <si>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</si>
  <si>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</si>
  <si>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</si>
  <si>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</si>
  <si>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</si>
  <si>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</si>
  <si>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</si>
  <si>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</si>
  <si>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</si>
  <si>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</si>
  <si>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</si>
  <si>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</si>
  <si>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</si>
  <si>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</si>
  <si>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</si>
  <si>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</si>
  <si>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</si>
  <si>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</si>
  <si>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</si>
  <si>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</si>
  <si>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</si>
  <si>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</si>
  <si>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</si>
  <si>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</si>
  <si>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</si>
  <si>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</si>
  <si>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</si>
  <si>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</si>
  <si>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</si>
  <si>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</si>
  <si>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</si>
  <si>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</si>
  <si>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</si>
  <si>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</si>
  <si>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Odberateľ: Obec Hladovka </t>
  </si>
  <si>
    <t xml:space="preserve">JKSO : </t>
  </si>
  <si>
    <t>Hladovka</t>
  </si>
  <si>
    <t>JKSO :</t>
  </si>
  <si>
    <t xml:space="preserve">Obec Hladovka </t>
  </si>
  <si>
    <t>02713 Suchá Hora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</si>
  <si>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</si>
  <si>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</si>
  <si>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</si>
  <si>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</si>
  <si>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</si>
  <si>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</si>
  <si>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</si>
  <si>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</si>
  <si>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20% z:</t>
  </si>
  <si>
    <t xml:space="preserve"> DPH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</si>
  <si>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</si>
  <si>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</si>
  <si>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</si>
  <si>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</si>
  <si>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</si>
  <si>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</si>
  <si>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</si>
  <si>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001</t>
  </si>
  <si>
    <t>122202202</t>
  </si>
  <si>
    <t>m3</t>
  </si>
  <si>
    <t xml:space="preserve">                    </t>
  </si>
  <si>
    <t>12220-2202</t>
  </si>
  <si>
    <t>45.11.24</t>
  </si>
  <si>
    <t>EK</t>
  </si>
  <si>
    <t>S</t>
  </si>
  <si>
    <t>122202209</t>
  </si>
  <si>
    <t>Príplatok za lepivosť horn. tr. 3 pre cesty</t>
  </si>
  <si>
    <t>12220-2209</t>
  </si>
  <si>
    <t>124203101</t>
  </si>
  <si>
    <t>12420-3101</t>
  </si>
  <si>
    <t>45.24.14</t>
  </si>
  <si>
    <t>272</t>
  </si>
  <si>
    <t>132201102</t>
  </si>
  <si>
    <t>13220-1102</t>
  </si>
  <si>
    <t>45.11.21</t>
  </si>
  <si>
    <t>132201109</t>
  </si>
  <si>
    <t>Príplatok za lepivosť horniny tr. 3 v rýhach š. do 60 cm</t>
  </si>
  <si>
    <t>13220-1109</t>
  </si>
  <si>
    <t>253</t>
  </si>
  <si>
    <t>162307112</t>
  </si>
  <si>
    <t>Vodor. premiestnenie výkop. horn. 1-4 1000 m</t>
  </si>
  <si>
    <t>16230-7112</t>
  </si>
  <si>
    <t xml:space="preserve">1 - ZEMNE PRÁCE  spolu: </t>
  </si>
  <si>
    <t>5 - KOMUNIKÁCIE</t>
  </si>
  <si>
    <t>221</t>
  </si>
  <si>
    <t>564661111</t>
  </si>
  <si>
    <t>m2</t>
  </si>
  <si>
    <t>56466-1111</t>
  </si>
  <si>
    <t>45.23.11</t>
  </si>
  <si>
    <t>564762111</t>
  </si>
  <si>
    <t>56476-2111</t>
  </si>
  <si>
    <t xml:space="preserve">5 - KOMUNIKÁCIE  spolu: </t>
  </si>
  <si>
    <t>9 - OSTATNÉ KONŠTRUKCIE A PRÁCE</t>
  </si>
  <si>
    <t>935112112</t>
  </si>
  <si>
    <t>Osadenie odvodňovacej odrážky do lôžka z betónu tr. C 12/15 hr. 100 mm</t>
  </si>
  <si>
    <t>93511-2112</t>
  </si>
  <si>
    <t>45.23.12</t>
  </si>
  <si>
    <t>MAT</t>
  </si>
  <si>
    <t>5922786611</t>
  </si>
  <si>
    <t>Oceľová odrážka vody do komunikácie dĺ. 6 m</t>
  </si>
  <si>
    <t>kus</t>
  </si>
  <si>
    <t>592278660</t>
  </si>
  <si>
    <t xml:space="preserve">  .  .  </t>
  </si>
  <si>
    <t>EZ</t>
  </si>
  <si>
    <t>998222011</t>
  </si>
  <si>
    <t>Presun hmôt pre pozemné komunikácie, kryt z kameniva</t>
  </si>
  <si>
    <t>t</t>
  </si>
  <si>
    <t>99822-2011</t>
  </si>
  <si>
    <t xml:space="preserve">9 - OSTATNÉ KONŠTRUKCIE A PRÁCE  spolu: </t>
  </si>
  <si>
    <t xml:space="preserve">PRÁCE A DODÁVKY HSV  spolu: </t>
  </si>
  <si>
    <t>Za rozpočet celkom</t>
  </si>
  <si>
    <t>Odkopávky pre cesty v horn. tr. 3 nad 100 do 1 000 m3 (pravá strana = 368m dĺžka x 1,50m šírka x 0,60m hĺbka)</t>
  </si>
  <si>
    <t>Výkopy vodotokov v horn. tr. 3 do 1000 m3 (prečistenie rigolu ľavá strana v dĺžke 368m x 0,70m x 0,60m)</t>
  </si>
  <si>
    <t>Hĺbenie rýh šírka do 60 cm v horn. tr. 3 nad 100 m3 (368m dĺžky x 0,80m šírky x 0,60m hĺbky)</t>
  </si>
  <si>
    <t>Podklad z kameniva hrub. drveného 0-63 mm hr. 500 mm (368m dĺžky x 1,50m šírky x 0,50m hĺbky = 276m3 x 1,8 koef. = 496,8 t)</t>
  </si>
  <si>
    <t>Podklad z kameniva hrub. drv. 0 - 32 mm s výpl. kamenivom hr. 150 mm (368m dĺžky x 6,20m šírky x 0,15m hrúbky = 342,24 m3 x 1,8 koef. = 616 t)</t>
  </si>
  <si>
    <t xml:space="preserve">Spracoval:                       </t>
  </si>
  <si>
    <t>Výkaz výmer</t>
  </si>
  <si>
    <t>Stavba :  Úprava miestnej komunikácie v obci Hladovka pod miestnym názvom Poza Domy - stred.</t>
  </si>
  <si>
    <t>Úprava miestnej komunikácie v obci Hladovka pod miestnym názvom Poza Domy - stred.</t>
  </si>
  <si>
    <t xml:space="preserve"> pod miestnym názvom Poza Domy - stred.</t>
  </si>
  <si>
    <t xml:space="preserve">Stavba :  Úprava miestnej komunikácie v obci Hladovka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</si>
</sst>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#,##0&quot; &quot;"/>
    <numFmt numFmtId="170" formatCode="#,##0.00000"/>
    <numFmt numFmtId="171" formatCode="0.000"/>
  </numFmts>
  <fonts count="18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indexed="9"/>
      <name val="Arial Narrow"/>
      <charset val="238"/>
    </font>
    <font>
      <b/>
      <sz val="8"/>
      <color indexed="9"/>
      <name val="Arial Narrow"/>
      <charset val="238"/>
    </font>
    <font>
      <sz val="8"/>
      <color indexed="12"/>
      <name val="Arial Narrow"/>
      <charset val="238"/>
    </font>
    <font>
      <sz val="7.5"/>
      <color rgb="FFFFFFFF"/>
      <name val="Arial Narrow"/>
      <charset val="238"/>
    </font>
    <font>
      <sz val="11"/>
      <color indexed="8"/>
      <name val="Calibri"/>
      <charset val="238"/>
    </font>
    <font>
      <b/>
      <sz val="11"/>
      <color indexed="8"/>
      <name val="Calibri"/>
      <charset val="238"/>
    </font>
    <font>
      <sz val="10"/>
      <name val="Arial CE"/>
      <charset val="238"/>
    </font>
    <font>
      <b/>
      <sz val="7"/>
      <name val="Letter Gothic CE"/>
      <charset val="238"/>
    </font>
    <font>
      <sz val="11"/>
      <color indexed="9"/>
      <name val="Calibri"/>
      <charset val="238"/>
    </font>
    <font>
      <sz val="11"/>
      <color indexed="10"/>
      <name val="Calibri"/>
      <charset val="238"/>
    </font>
    <font>
      <b/>
      <sz val="18"/>
      <color indexed="62"/>
      <name val="Cambria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67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/>
      <top style="double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2">
    <xf numFmtId="0" fontId="0" fillId="0" borderId="0"/>
    <xf numFmtId="0" fontId="10" fillId="0" borderId="0"/>
    <xf numFmtId="0" fontId="11" fillId="0" borderId="66" applyFont="0" applyFill="0" applyBorder="0">
      <alignment vertical="center"/>
    </xf>
    <xf numFmtId="0" fontId="8" fillId="3" borderId="0" applyNumberFormat="0" applyBorder="0" applyAlignment="0" applyProtection="0"/>
    <xf numFmtId="166" fontId="10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8" fontId="11" fillId="0" borderId="66"/>
    <xf numFmtId="0" fontId="10" fillId="0" borderId="0"/>
    <xf numFmtId="0" fontId="8" fillId="6" borderId="0" applyNumberFormat="0" applyBorder="0" applyAlignment="0" applyProtection="0"/>
    <xf numFmtId="0" fontId="8" fillId="2" borderId="0" applyNumberFormat="0" applyBorder="0" applyAlignment="0" applyProtection="0"/>
    <xf numFmtId="0" fontId="11" fillId="0" borderId="66" applyFont="0" applyFill="0"/>
    <xf numFmtId="0" fontId="11" fillId="0" borderId="66">
      <alignment vertical="center"/>
    </xf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9" fillId="0" borderId="65" applyNumberFormat="0" applyFill="0" applyAlignment="0" applyProtection="0"/>
    <xf numFmtId="0" fontId="10" fillId="0" borderId="0"/>
    <xf numFmtId="0" fontId="14" fillId="0" borderId="0" applyNumberFormat="0" applyFill="0" applyBorder="0" applyAlignment="0" applyProtection="0"/>
    <xf numFmtId="0" fontId="11" fillId="0" borderId="27" applyBorder="0">
      <alignment vertical="center"/>
    </xf>
    <xf numFmtId="0" fontId="13" fillId="0" borderId="0" applyNumberFormat="0" applyFill="0" applyBorder="0" applyAlignment="0" applyProtection="0"/>
    <xf numFmtId="0" fontId="11" fillId="0" borderId="27">
      <alignment vertical="center"/>
    </xf>
  </cellStyleXfs>
  <cellXfs count="155">
    <xf numFmtId="0" fontId="0" fillId="0" borderId="0" xfId="0"/>
    <xf numFmtId="0" fontId="1" fillId="0" borderId="0" xfId="8" applyFont="1"/>
    <xf numFmtId="0" fontId="1" fillId="0" borderId="0" xfId="8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8" applyFont="1" applyBorder="1" applyAlignment="1">
      <alignment horizontal="left" vertical="center"/>
    </xf>
    <xf numFmtId="0" fontId="1" fillId="0" borderId="4" xfId="8" applyFont="1" applyBorder="1" applyAlignment="1">
      <alignment horizontal="left" vertical="center"/>
    </xf>
    <xf numFmtId="0" fontId="1" fillId="0" borderId="4" xfId="8" applyFont="1" applyBorder="1" applyAlignment="1">
      <alignment horizontal="right" vertical="center"/>
    </xf>
    <xf numFmtId="0" fontId="1" fillId="0" borderId="5" xfId="8" applyFont="1" applyBorder="1" applyAlignment="1">
      <alignment horizontal="left" vertical="center"/>
    </xf>
    <xf numFmtId="0" fontId="1" fillId="0" borderId="6" xfId="8" applyFont="1" applyBorder="1" applyAlignment="1">
      <alignment horizontal="left" vertical="center"/>
    </xf>
    <xf numFmtId="0" fontId="1" fillId="0" borderId="6" xfId="8" applyFont="1" applyBorder="1" applyAlignment="1">
      <alignment horizontal="right" vertical="center"/>
    </xf>
    <xf numFmtId="0" fontId="1" fillId="0" borderId="7" xfId="8" applyFont="1" applyBorder="1" applyAlignment="1">
      <alignment horizontal="left" vertical="center"/>
    </xf>
    <xf numFmtId="0" fontId="1" fillId="0" borderId="8" xfId="8" applyFont="1" applyBorder="1" applyAlignment="1">
      <alignment horizontal="left" vertical="center"/>
    </xf>
    <xf numFmtId="0" fontId="1" fillId="0" borderId="8" xfId="8" applyFont="1" applyBorder="1" applyAlignment="1">
      <alignment horizontal="right" vertical="center"/>
    </xf>
    <xf numFmtId="0" fontId="1" fillId="0" borderId="9" xfId="8" applyFont="1" applyBorder="1" applyAlignment="1">
      <alignment horizontal="left" vertical="center"/>
    </xf>
    <xf numFmtId="0" fontId="1" fillId="0" borderId="10" xfId="8" applyFont="1" applyBorder="1" applyAlignment="1">
      <alignment horizontal="left" vertical="center"/>
    </xf>
    <xf numFmtId="0" fontId="1" fillId="0" borderId="10" xfId="8" applyFont="1" applyBorder="1" applyAlignment="1">
      <alignment horizontal="right" vertical="center"/>
    </xf>
    <xf numFmtId="0" fontId="1" fillId="0" borderId="11" xfId="8" applyFont="1" applyBorder="1" applyAlignment="1">
      <alignment horizontal="left" vertical="center"/>
    </xf>
    <xf numFmtId="0" fontId="1" fillId="0" borderId="12" xfId="8" applyFont="1" applyBorder="1" applyAlignment="1">
      <alignment horizontal="right" vertical="center"/>
    </xf>
    <xf numFmtId="0" fontId="1" fillId="0" borderId="12" xfId="8" applyFont="1" applyBorder="1" applyAlignment="1">
      <alignment horizontal="left" vertical="center"/>
    </xf>
    <xf numFmtId="0" fontId="1" fillId="0" borderId="13" xfId="8" applyFont="1" applyBorder="1" applyAlignment="1">
      <alignment horizontal="left" vertical="center"/>
    </xf>
    <xf numFmtId="0" fontId="1" fillId="0" borderId="14" xfId="8" applyFont="1" applyBorder="1" applyAlignment="1">
      <alignment horizontal="left" vertical="center"/>
    </xf>
    <xf numFmtId="0" fontId="1" fillId="0" borderId="3" xfId="8" applyFont="1" applyBorder="1" applyAlignment="1">
      <alignment horizontal="right" vertical="center"/>
    </xf>
    <xf numFmtId="3" fontId="1" fillId="0" borderId="15" xfId="8" applyNumberFormat="1" applyFont="1" applyBorder="1" applyAlignment="1">
      <alignment horizontal="right" vertical="center"/>
    </xf>
    <xf numFmtId="0" fontId="1" fillId="0" borderId="11" xfId="8" applyFont="1" applyBorder="1" applyAlignment="1">
      <alignment horizontal="right" vertical="center"/>
    </xf>
    <xf numFmtId="3" fontId="1" fillId="0" borderId="16" xfId="8" applyNumberFormat="1" applyFont="1" applyBorder="1" applyAlignment="1">
      <alignment horizontal="right" vertical="center"/>
    </xf>
    <xf numFmtId="0" fontId="1" fillId="0" borderId="13" xfId="8" applyFont="1" applyBorder="1" applyAlignment="1">
      <alignment horizontal="right" vertical="center"/>
    </xf>
    <xf numFmtId="3" fontId="1" fillId="0" borderId="17" xfId="8" applyNumberFormat="1" applyFont="1" applyBorder="1" applyAlignment="1">
      <alignment horizontal="right" vertical="center"/>
    </xf>
    <xf numFmtId="0" fontId="1" fillId="0" borderId="14" xfId="8" applyFont="1" applyBorder="1" applyAlignment="1">
      <alignment horizontal="right" vertical="center"/>
    </xf>
    <xf numFmtId="0" fontId="3" fillId="0" borderId="18" xfId="8" applyFont="1" applyBorder="1" applyAlignment="1">
      <alignment horizontal="center" vertical="center"/>
    </xf>
    <xf numFmtId="0" fontId="1" fillId="0" borderId="19" xfId="8" applyFont="1" applyBorder="1" applyAlignment="1">
      <alignment horizontal="left" vertical="center"/>
    </xf>
    <xf numFmtId="0" fontId="1" fillId="0" borderId="19" xfId="8" applyFont="1" applyBorder="1" applyAlignment="1">
      <alignment horizontal="center" vertical="center"/>
    </xf>
    <xf numFmtId="0" fontId="1" fillId="0" borderId="20" xfId="8" applyFont="1" applyBorder="1" applyAlignment="1">
      <alignment horizontal="center" vertical="center"/>
    </xf>
    <xf numFmtId="0" fontId="1" fillId="0" borderId="21" xfId="8" applyFont="1" applyBorder="1" applyAlignment="1">
      <alignment horizontal="center" vertical="center"/>
    </xf>
    <xf numFmtId="0" fontId="1" fillId="0" borderId="22" xfId="8" applyFont="1" applyBorder="1" applyAlignment="1">
      <alignment horizontal="center" vertical="center"/>
    </xf>
    <xf numFmtId="0" fontId="1" fillId="0" borderId="23" xfId="8" applyFont="1" applyBorder="1" applyAlignment="1">
      <alignment horizontal="left" vertical="center"/>
    </xf>
    <xf numFmtId="0" fontId="1" fillId="0" borderId="25" xfId="8" applyFont="1" applyBorder="1" applyAlignment="1">
      <alignment horizontal="left" vertical="center"/>
    </xf>
    <xf numFmtId="0" fontId="1" fillId="0" borderId="26" xfId="8" applyFont="1" applyBorder="1" applyAlignment="1">
      <alignment horizontal="center" vertical="center"/>
    </xf>
    <xf numFmtId="0" fontId="1" fillId="0" borderId="27" xfId="8" applyFont="1" applyBorder="1" applyAlignment="1">
      <alignment horizontal="left" vertical="center"/>
    </xf>
    <xf numFmtId="0" fontId="1" fillId="0" borderId="28" xfId="8" applyFont="1" applyBorder="1" applyAlignment="1">
      <alignment horizontal="left" vertical="center"/>
    </xf>
    <xf numFmtId="0" fontId="1" fillId="0" borderId="1" xfId="8" applyFont="1" applyBorder="1" applyAlignment="1">
      <alignment horizontal="center" vertical="center"/>
    </xf>
    <xf numFmtId="0" fontId="1" fillId="0" borderId="2" xfId="8" applyFont="1" applyBorder="1" applyAlignment="1">
      <alignment horizontal="left" vertical="center"/>
    </xf>
    <xf numFmtId="0" fontId="1" fillId="0" borderId="32" xfId="8" applyFont="1" applyBorder="1" applyAlignment="1">
      <alignment horizontal="center" vertical="center"/>
    </xf>
    <xf numFmtId="0" fontId="1" fillId="0" borderId="21" xfId="8" applyFont="1" applyBorder="1" applyAlignment="1">
      <alignment horizontal="left" vertical="center"/>
    </xf>
    <xf numFmtId="0" fontId="1" fillId="0" borderId="33" xfId="8" applyFont="1" applyBorder="1" applyAlignment="1">
      <alignment horizontal="center" vertical="center"/>
    </xf>
    <xf numFmtId="0" fontId="1" fillId="0" borderId="34" xfId="8" applyFont="1" applyBorder="1" applyAlignment="1">
      <alignment horizontal="center" vertical="center"/>
    </xf>
    <xf numFmtId="10" fontId="1" fillId="0" borderId="12" xfId="8" applyNumberFormat="1" applyFont="1" applyBorder="1" applyAlignment="1">
      <alignment horizontal="right" vertical="center"/>
    </xf>
    <xf numFmtId="10" fontId="1" fillId="0" borderId="35" xfId="8" applyNumberFormat="1" applyFont="1" applyBorder="1" applyAlignment="1">
      <alignment horizontal="right" vertical="center"/>
    </xf>
    <xf numFmtId="10" fontId="1" fillId="0" borderId="6" xfId="8" applyNumberFormat="1" applyFont="1" applyBorder="1" applyAlignment="1">
      <alignment horizontal="right" vertical="center"/>
    </xf>
    <xf numFmtId="10" fontId="1" fillId="0" borderId="36" xfId="8" applyNumberFormat="1" applyFont="1" applyBorder="1" applyAlignment="1">
      <alignment horizontal="right" vertical="center"/>
    </xf>
    <xf numFmtId="0" fontId="1" fillId="0" borderId="30" xfId="8" applyFont="1" applyBorder="1" applyAlignment="1">
      <alignment horizontal="left" vertical="center"/>
    </xf>
    <xf numFmtId="0" fontId="1" fillId="0" borderId="32" xfId="8" applyFont="1" applyBorder="1" applyAlignment="1">
      <alignment horizontal="right" vertical="center"/>
    </xf>
    <xf numFmtId="0" fontId="1" fillId="0" borderId="38" xfId="8" applyFont="1" applyBorder="1" applyAlignment="1">
      <alignment horizontal="center" vertical="center"/>
    </xf>
    <xf numFmtId="0" fontId="1" fillId="0" borderId="39" xfId="8" applyFont="1" applyBorder="1" applyAlignment="1">
      <alignment horizontal="left" vertical="center"/>
    </xf>
    <xf numFmtId="0" fontId="1" fillId="0" borderId="39" xfId="8" applyFont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3" fontId="1" fillId="0" borderId="0" xfId="8" applyNumberFormat="1" applyFont="1" applyBorder="1" applyAlignment="1">
      <alignment horizontal="right" vertical="center"/>
    </xf>
    <xf numFmtId="0" fontId="1" fillId="0" borderId="38" xfId="8" applyFont="1" applyBorder="1" applyAlignment="1">
      <alignment horizontal="left" vertical="center"/>
    </xf>
    <xf numFmtId="0" fontId="1" fillId="0" borderId="0" xfId="8" applyFont="1" applyBorder="1" applyAlignment="1">
      <alignment horizontal="right" vertical="center"/>
    </xf>
    <xf numFmtId="0" fontId="1" fillId="0" borderId="0" xfId="8" applyFont="1" applyBorder="1" applyAlignment="1">
      <alignment horizontal="left" vertical="center"/>
    </xf>
    <xf numFmtId="0" fontId="1" fillId="0" borderId="41" xfId="8" applyFont="1" applyBorder="1" applyAlignment="1">
      <alignment horizontal="right" vertical="center"/>
    </xf>
    <xf numFmtId="3" fontId="1" fillId="0" borderId="41" xfId="8" applyNumberFormat="1" applyFont="1" applyBorder="1" applyAlignment="1">
      <alignment horizontal="right" vertical="center"/>
    </xf>
    <xf numFmtId="3" fontId="1" fillId="0" borderId="42" xfId="8" applyNumberFormat="1" applyFont="1" applyBorder="1" applyAlignment="1">
      <alignment horizontal="right" vertical="center"/>
    </xf>
    <xf numFmtId="0" fontId="3" fillId="0" borderId="43" xfId="8" applyFont="1" applyBorder="1" applyAlignment="1">
      <alignment horizontal="center" vertical="center"/>
    </xf>
    <xf numFmtId="0" fontId="1" fillId="0" borderId="44" xfId="8" applyFont="1" applyBorder="1" applyAlignment="1">
      <alignment horizontal="left" vertical="center"/>
    </xf>
    <xf numFmtId="0" fontId="1" fillId="0" borderId="45" xfId="8" applyFont="1" applyBorder="1" applyAlignment="1">
      <alignment horizontal="left" vertical="center"/>
    </xf>
    <xf numFmtId="0" fontId="1" fillId="0" borderId="39" xfId="8" applyFont="1" applyBorder="1" applyAlignment="1">
      <alignment horizontal="center" vertical="center"/>
    </xf>
    <xf numFmtId="0" fontId="1" fillId="0" borderId="46" xfId="8" applyFont="1" applyBorder="1" applyAlignment="1">
      <alignment horizontal="left" vertical="center"/>
    </xf>
    <xf numFmtId="0" fontId="1" fillId="0" borderId="47" xfId="8" applyFont="1" applyBorder="1" applyAlignment="1">
      <alignment horizontal="left" vertical="center"/>
    </xf>
    <xf numFmtId="0" fontId="1" fillId="0" borderId="48" xfId="8" applyFont="1" applyBorder="1" applyAlignment="1">
      <alignment horizontal="left" vertical="center"/>
    </xf>
    <xf numFmtId="0" fontId="1" fillId="0" borderId="49" xfId="8" applyFont="1" applyBorder="1" applyAlignment="1">
      <alignment horizontal="left" vertical="center"/>
    </xf>
    <xf numFmtId="0" fontId="1" fillId="0" borderId="50" xfId="8" applyFont="1" applyBorder="1" applyAlignment="1">
      <alignment horizontal="left" vertical="center"/>
    </xf>
    <xf numFmtId="0" fontId="1" fillId="0" borderId="51" xfId="8" applyFont="1" applyBorder="1" applyAlignment="1">
      <alignment horizontal="left" vertical="center"/>
    </xf>
    <xf numFmtId="3" fontId="1" fillId="0" borderId="46" xfId="8" applyNumberFormat="1" applyFont="1" applyBorder="1" applyAlignment="1">
      <alignment horizontal="right" vertical="center"/>
    </xf>
    <xf numFmtId="3" fontId="1" fillId="0" borderId="50" xfId="8" applyNumberFormat="1" applyFont="1" applyBorder="1" applyAlignment="1">
      <alignment horizontal="right" vertical="center"/>
    </xf>
    <xf numFmtId="3" fontId="1" fillId="0" borderId="51" xfId="8" applyNumberFormat="1" applyFont="1" applyBorder="1" applyAlignment="1">
      <alignment horizontal="right" vertical="center"/>
    </xf>
    <xf numFmtId="0" fontId="1" fillId="0" borderId="52" xfId="8" applyNumberFormat="1" applyFont="1" applyBorder="1" applyAlignment="1">
      <alignment horizontal="left" vertical="center"/>
    </xf>
    <xf numFmtId="0" fontId="1" fillId="0" borderId="30" xfId="8" applyFont="1" applyBorder="1" applyAlignment="1">
      <alignment horizontal="right" vertical="center"/>
    </xf>
    <xf numFmtId="0" fontId="1" fillId="0" borderId="36" xfId="8" applyFont="1" applyBorder="1" applyAlignment="1">
      <alignment horizontal="left" vertical="center"/>
    </xf>
    <xf numFmtId="0" fontId="1" fillId="0" borderId="16" xfId="8" applyFont="1" applyBorder="1" applyAlignment="1">
      <alignment horizontal="right" vertical="center"/>
    </xf>
    <xf numFmtId="0" fontId="1" fillId="0" borderId="53" xfId="8" applyFont="1" applyBorder="1" applyAlignment="1">
      <alignment horizontal="left" vertical="center"/>
    </xf>
    <xf numFmtId="169" fontId="1" fillId="0" borderId="54" xfId="8" applyNumberFormat="1" applyFont="1" applyBorder="1" applyAlignment="1">
      <alignment horizontal="right" vertical="center"/>
    </xf>
    <xf numFmtId="0" fontId="1" fillId="0" borderId="55" xfId="8" applyFont="1" applyBorder="1" applyAlignment="1">
      <alignment horizontal="center" vertical="center"/>
    </xf>
    <xf numFmtId="0" fontId="1" fillId="0" borderId="56" xfId="8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70" fontId="1" fillId="0" borderId="0" xfId="0" applyNumberFormat="1" applyFont="1" applyProtection="1"/>
    <xf numFmtId="167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57" xfId="0" applyFont="1" applyBorder="1" applyAlignment="1" applyProtection="1">
      <alignment horizontal="center"/>
    </xf>
    <xf numFmtId="0" fontId="1" fillId="0" borderId="58" xfId="0" applyFont="1" applyBorder="1" applyAlignment="1" applyProtection="1">
      <alignment horizontal="center"/>
    </xf>
    <xf numFmtId="0" fontId="1" fillId="0" borderId="59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67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70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71" fontId="1" fillId="0" borderId="0" xfId="0" applyNumberFormat="1" applyFont="1" applyAlignment="1" applyProtection="1">
      <alignment vertical="top"/>
    </xf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59" xfId="0" applyFont="1" applyBorder="1" applyAlignment="1" applyProtection="1">
      <alignment horizontal="center" vertical="center"/>
    </xf>
    <xf numFmtId="0" fontId="1" fillId="0" borderId="62" xfId="0" applyFont="1" applyBorder="1" applyAlignment="1" applyProtection="1">
      <alignment horizontal="centerContinuous"/>
    </xf>
    <xf numFmtId="0" fontId="1" fillId="0" borderId="63" xfId="0" applyFont="1" applyBorder="1" applyAlignment="1" applyProtection="1">
      <alignment horizontal="centerContinuous"/>
    </xf>
    <xf numFmtId="0" fontId="1" fillId="0" borderId="64" xfId="0" applyFont="1" applyBorder="1" applyAlignment="1" applyProtection="1">
      <alignment horizontal="centerContinuous"/>
    </xf>
    <xf numFmtId="0" fontId="1" fillId="0" borderId="60" xfId="0" applyNumberFormat="1" applyFont="1" applyBorder="1" applyAlignment="1" applyProtection="1">
      <alignment horizontal="center"/>
    </xf>
    <xf numFmtId="0" fontId="1" fillId="0" borderId="61" xfId="0" applyFont="1" applyBorder="1" applyAlignment="1" applyProtection="1">
      <alignment horizontal="center"/>
    </xf>
    <xf numFmtId="0" fontId="1" fillId="0" borderId="61" xfId="0" applyNumberFormat="1" applyFont="1" applyBorder="1" applyAlignment="1" applyProtection="1">
      <alignment horizontal="center"/>
    </xf>
    <xf numFmtId="0" fontId="1" fillId="0" borderId="57" xfId="0" applyNumberFormat="1" applyFont="1" applyBorder="1" applyAlignment="1" applyProtection="1">
      <alignment horizontal="center"/>
    </xf>
    <xf numFmtId="0" fontId="6" fillId="0" borderId="60" xfId="0" applyFont="1" applyBorder="1" applyAlignment="1" applyProtection="1">
      <alignment horizontal="center"/>
      <protection locked="0"/>
    </xf>
    <xf numFmtId="0" fontId="6" fillId="0" borderId="57" xfId="0" applyFont="1" applyBorder="1" applyAlignment="1" applyProtection="1">
      <alignment horizontal="center"/>
      <protection locked="0"/>
    </xf>
    <xf numFmtId="0" fontId="1" fillId="0" borderId="57" xfId="0" applyFont="1" applyBorder="1" applyAlignment="1" applyProtection="1">
      <alignment horizontal="center"/>
      <protection locked="0"/>
    </xf>
    <xf numFmtId="0" fontId="1" fillId="0" borderId="59" xfId="0" applyNumberFormat="1" applyFont="1" applyBorder="1" applyAlignment="1" applyProtection="1">
      <alignment horizontal="center"/>
    </xf>
    <xf numFmtId="0" fontId="6" fillId="0" borderId="61" xfId="0" applyFont="1" applyBorder="1" applyAlignment="1" applyProtection="1">
      <alignment horizontal="center"/>
      <protection locked="0"/>
    </xf>
    <xf numFmtId="0" fontId="6" fillId="0" borderId="59" xfId="0" applyFont="1" applyBorder="1" applyAlignment="1" applyProtection="1">
      <alignment horizontal="center"/>
      <protection locked="0"/>
    </xf>
    <xf numFmtId="0" fontId="1" fillId="0" borderId="59" xfId="0" applyFont="1" applyBorder="1" applyAlignment="1" applyProtection="1">
      <alignment horizontal="center"/>
      <protection locked="0"/>
    </xf>
    <xf numFmtId="167" fontId="1" fillId="0" borderId="59" xfId="0" applyNumberFormat="1" applyFont="1" applyBorder="1" applyProtection="1"/>
    <xf numFmtId="0" fontId="1" fillId="0" borderId="59" xfId="0" applyFont="1" applyBorder="1" applyProtection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57" xfId="0" applyNumberFormat="1" applyFont="1" applyBorder="1" applyAlignment="1" applyProtection="1">
      <alignment horizontal="left"/>
    </xf>
    <xf numFmtId="0" fontId="1" fillId="0" borderId="57" xfId="0" applyFont="1" applyBorder="1" applyAlignment="1" applyProtection="1">
      <alignment horizontal="right"/>
    </xf>
    <xf numFmtId="49" fontId="1" fillId="0" borderId="59" xfId="0" applyNumberFormat="1" applyFont="1" applyBorder="1" applyAlignment="1" applyProtection="1">
      <alignment horizontal="left"/>
    </xf>
    <xf numFmtId="0" fontId="1" fillId="0" borderId="59" xfId="0" applyFont="1" applyBorder="1" applyAlignment="1" applyProtection="1">
      <alignment horizontal="right"/>
    </xf>
    <xf numFmtId="4" fontId="1" fillId="0" borderId="23" xfId="8" applyNumberFormat="1" applyFont="1" applyBorder="1" applyAlignment="1">
      <alignment horizontal="right" vertical="center"/>
    </xf>
    <xf numFmtId="4" fontId="1" fillId="0" borderId="24" xfId="8" applyNumberFormat="1" applyFont="1" applyBorder="1" applyAlignment="1">
      <alignment horizontal="right" vertical="center"/>
    </xf>
    <xf numFmtId="4" fontId="1" fillId="0" borderId="27" xfId="8" applyNumberFormat="1" applyFont="1" applyBorder="1" applyAlignment="1">
      <alignment horizontal="right" vertical="center"/>
    </xf>
    <xf numFmtId="4" fontId="1" fillId="0" borderId="37" xfId="8" applyNumberFormat="1" applyFont="1" applyBorder="1" applyAlignment="1">
      <alignment horizontal="right" vertical="center"/>
    </xf>
    <xf numFmtId="4" fontId="1" fillId="0" borderId="29" xfId="8" applyNumberFormat="1" applyFont="1" applyBorder="1" applyAlignment="1">
      <alignment horizontal="right" vertical="center"/>
    </xf>
    <xf numFmtId="4" fontId="1" fillId="0" borderId="2" xfId="8" applyNumberFormat="1" applyFont="1" applyBorder="1" applyAlignment="1">
      <alignment horizontal="right" vertical="center"/>
    </xf>
    <xf numFmtId="4" fontId="1" fillId="0" borderId="30" xfId="8" applyNumberFormat="1" applyFont="1" applyBorder="1" applyAlignment="1">
      <alignment horizontal="right" vertical="center"/>
    </xf>
    <xf numFmtId="4" fontId="1" fillId="0" borderId="31" xfId="8" applyNumberFormat="1" applyFont="1" applyBorder="1" applyAlignment="1">
      <alignment horizontal="right" vertical="center"/>
    </xf>
    <xf numFmtId="4" fontId="1" fillId="0" borderId="36" xfId="8" applyNumberFormat="1" applyFont="1" applyBorder="1" applyAlignment="1">
      <alignment horizontal="right" vertical="center"/>
    </xf>
    <xf numFmtId="49" fontId="15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right" vertical="top" wrapText="1"/>
    </xf>
    <xf numFmtId="4" fontId="15" fillId="0" borderId="0" xfId="0" applyNumberFormat="1" applyFont="1" applyAlignment="1" applyProtection="1">
      <alignment vertical="top"/>
    </xf>
    <xf numFmtId="170" fontId="15" fillId="0" borderId="0" xfId="0" applyNumberFormat="1" applyFont="1" applyAlignment="1" applyProtection="1">
      <alignment vertical="top"/>
    </xf>
    <xf numFmtId="167" fontId="15" fillId="0" borderId="0" xfId="0" applyNumberFormat="1" applyFont="1" applyAlignment="1" applyProtection="1">
      <alignment vertical="top"/>
    </xf>
    <xf numFmtId="49" fontId="4" fillId="0" borderId="0" xfId="1" applyNumberFormat="1" applyFont="1"/>
    <xf numFmtId="49" fontId="15" fillId="0" borderId="0" xfId="0" applyNumberFormat="1" applyFont="1" applyAlignment="1" applyProtection="1">
      <alignment horizontal="left" vertical="top" wrapText="1"/>
    </xf>
    <xf numFmtId="49" fontId="16" fillId="0" borderId="0" xfId="0" applyNumberFormat="1" applyFont="1" applyAlignment="1" applyProtection="1">
      <alignment horizontal="left" vertical="top" wrapText="1"/>
    </xf>
    <xf numFmtId="0" fontId="15" fillId="0" borderId="0" xfId="0" applyFont="1" applyProtection="1"/>
    <xf numFmtId="0" fontId="17" fillId="0" borderId="0" xfId="0" applyFont="1" applyAlignment="1" applyProtection="1">
      <alignment horizontal="center"/>
    </xf>
    <xf numFmtId="0" fontId="16" fillId="0" borderId="10" xfId="8" applyFont="1" applyBorder="1" applyAlignment="1">
      <alignment horizontal="left" vertical="center"/>
    </xf>
  </cellXfs>
  <cellStyles count="32">
    <cellStyle name="1 000 Sk" xfId="12"/>
    <cellStyle name="1 000,-  Sk" xfId="2"/>
    <cellStyle name="1 000,- Kč" xfId="7"/>
    <cellStyle name="1 000,- Sk" xfId="11"/>
    <cellStyle name="1000 Sk_fakturuj99" xfId="4"/>
    <cellStyle name="20 % – Zvýraznění1" xfId="9"/>
    <cellStyle name="20 % – Zvýraznění2" xfId="10"/>
    <cellStyle name="20 % – Zvýraznění3" xfId="3"/>
    <cellStyle name="20 % – Zvýraznění4" xfId="13"/>
    <cellStyle name="20 % – Zvýraznění5" xfId="14"/>
    <cellStyle name="20 % – Zvýraznění6" xfId="15"/>
    <cellStyle name="40 % – Zvýraznění1" xfId="5"/>
    <cellStyle name="40 % – Zvýraznění2" xfId="16"/>
    <cellStyle name="40 % – Zvýraznění3" xfId="17"/>
    <cellStyle name="40 % – Zvýraznění4" xfId="18"/>
    <cellStyle name="40 % – Zvýraznění5" xfId="6"/>
    <cellStyle name="40 % – Zvýraznění6" xfId="19"/>
    <cellStyle name="60 % – Zvýraznění1" xfId="20"/>
    <cellStyle name="60 % – Zvýraznění2" xfId="21"/>
    <cellStyle name="60 % – Zvýraznění3" xfId="22"/>
    <cellStyle name="60 % – Zvýraznění4" xfId="23"/>
    <cellStyle name="60 % – Zvýraznění5" xfId="24"/>
    <cellStyle name="60 % – Zvýraznění6" xfId="25"/>
    <cellStyle name="Celkem" xfId="26"/>
    <cellStyle name="data" xfId="27"/>
    <cellStyle name="Název" xfId="28"/>
    <cellStyle name="Normálne" xfId="0" builtinId="0"/>
    <cellStyle name="normálne_KLs" xfId="1"/>
    <cellStyle name="normálne_KLv" xfId="8"/>
    <cellStyle name="TEXT" xfId="29"/>
    <cellStyle name="Text upozornění" xfId="30"/>
    <cellStyle name="TEXT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32</xdr:row>
      <xdr:rowOff>9525</xdr:rowOff>
    </xdr:from>
    <xdr:to>
      <xdr:col>5</xdr:col>
      <xdr:colOff>533400</xdr:colOff>
      <xdr:row>40</xdr:row>
      <xdr:rowOff>228600</xdr:rowOff>
    </xdr:to>
    <xdr:sp macro="" textlink="">
      <xdr:nvSpPr>
        <xdr:cNvPr id="1040" name="Line 1">
          <a:extLst>
            <a:ext uri="{FF2B5EF4-FFF2-40B4-BE49-F238E27FC236}">
              <a16:creationId xmlns:a16="http://schemas.microsoft.com/office/drawing/2014/main" xmlns="" id="{00000000-0008-0000-0500-000010040000}"/>
            </a:ext>
          </a:extLst>
        </xdr:cNvPr>
        <xdr:cNvSpPr>
          <a:spLocks noChangeShapeType="1"/>
        </xdr:cNvSpPr>
      </xdr:nvSpPr>
      <xdr:spPr>
        <a:xfrm>
          <a:off x="3152775" y="7458075"/>
          <a:ext cx="0" cy="2047875"/>
        </a:xfrm>
        <a:prstGeom prst="line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3"/>
  <sheetViews>
    <sheetView showGridLines="0" showZeros="0" topLeftCell="A13" workbookViewId="0">
      <selection activeCell="J9" sqref="J9"/>
    </sheetView>
  </sheetViews>
  <sheetFormatPr defaultColWidth="9.140625" defaultRowHeight="12.7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17.7109375" style="1" customWidth="1"/>
    <col min="9" max="9" width="8.7109375" style="1" customWidth="1"/>
    <col min="10" max="10" width="14" style="1" customWidth="1"/>
    <col min="11" max="11" width="2.28515625" style="1" customWidth="1"/>
    <col min="12" max="12" width="6.85546875" style="1" customWidth="1"/>
    <col min="13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2:30" ht="28.5" customHeight="1">
      <c r="B1" s="2"/>
      <c r="C1" s="2"/>
      <c r="D1" s="2"/>
      <c r="F1" s="3" t="str">
        <f>CONCATENATE(AA2," ",AB2," ",AC2," ",AD2)</f>
        <v xml:space="preserve">Krycí list rozpočtu v EUR  </v>
      </c>
      <c r="G1" s="2"/>
      <c r="H1" s="2"/>
      <c r="I1" s="2"/>
      <c r="J1" s="2"/>
      <c r="Z1" s="83" t="s">
        <v>4</v>
      </c>
      <c r="AA1" s="83" t="s">
        <v>5</v>
      </c>
      <c r="AB1" s="83" t="s">
        <v>6</v>
      </c>
      <c r="AC1" s="83" t="s">
        <v>7</v>
      </c>
      <c r="AD1" s="83" t="s">
        <v>8</v>
      </c>
    </row>
    <row r="2" spans="2:30" ht="18" customHeight="1">
      <c r="B2" s="4"/>
      <c r="C2" s="5" t="s">
        <v>201</v>
      </c>
      <c r="D2" s="5"/>
      <c r="E2" s="5"/>
      <c r="F2" s="5"/>
      <c r="G2" s="6" t="s">
        <v>73</v>
      </c>
      <c r="H2" s="5" t="s">
        <v>116</v>
      </c>
      <c r="I2" s="5"/>
      <c r="J2" s="66"/>
      <c r="Z2" s="83" t="s">
        <v>12</v>
      </c>
      <c r="AA2" s="84" t="s">
        <v>74</v>
      </c>
      <c r="AB2" s="84" t="s">
        <v>14</v>
      </c>
      <c r="AC2" s="84"/>
      <c r="AD2" s="85"/>
    </row>
    <row r="3" spans="2:30" ht="18" customHeight="1">
      <c r="B3" s="7" t="s">
        <v>200</v>
      </c>
      <c r="C3" s="8"/>
      <c r="D3" s="8"/>
      <c r="E3" s="8"/>
      <c r="F3" s="8"/>
      <c r="G3" s="9" t="s">
        <v>117</v>
      </c>
      <c r="H3" s="8"/>
      <c r="I3" s="8"/>
      <c r="J3" s="67"/>
      <c r="Z3" s="83" t="s">
        <v>17</v>
      </c>
      <c r="AA3" s="84" t="s">
        <v>75</v>
      </c>
      <c r="AB3" s="84" t="s">
        <v>14</v>
      </c>
      <c r="AC3" s="84" t="s">
        <v>19</v>
      </c>
      <c r="AD3" s="85" t="s">
        <v>20</v>
      </c>
    </row>
    <row r="4" spans="2:30" ht="18" customHeight="1">
      <c r="B4" s="10"/>
      <c r="C4" s="11"/>
      <c r="D4" s="11"/>
      <c r="E4" s="11"/>
      <c r="F4" s="11"/>
      <c r="G4" s="12"/>
      <c r="H4" s="11"/>
      <c r="I4" s="11"/>
      <c r="J4" s="68"/>
      <c r="Z4" s="83" t="s">
        <v>21</v>
      </c>
      <c r="AA4" s="84" t="s">
        <v>76</v>
      </c>
      <c r="AB4" s="84" t="s">
        <v>14</v>
      </c>
      <c r="AC4" s="84"/>
      <c r="AD4" s="85"/>
    </row>
    <row r="5" spans="2:30" ht="18" customHeight="1">
      <c r="B5" s="13"/>
      <c r="C5" s="154" t="s">
        <v>77</v>
      </c>
      <c r="D5" s="14"/>
      <c r="E5" s="14" t="s">
        <v>78</v>
      </c>
      <c r="F5" s="15"/>
      <c r="G5" s="15" t="s">
        <v>79</v>
      </c>
      <c r="H5" s="14"/>
      <c r="I5" s="15" t="s">
        <v>80</v>
      </c>
      <c r="J5" s="69"/>
      <c r="Z5" s="83" t="s">
        <v>23</v>
      </c>
      <c r="AA5" s="84" t="s">
        <v>75</v>
      </c>
      <c r="AB5" s="84" t="s">
        <v>14</v>
      </c>
      <c r="AC5" s="84" t="s">
        <v>19</v>
      </c>
      <c r="AD5" s="85" t="s">
        <v>20</v>
      </c>
    </row>
    <row r="6" spans="2:30" ht="18" customHeight="1">
      <c r="B6" s="4"/>
      <c r="C6" s="5" t="s">
        <v>1</v>
      </c>
      <c r="D6" s="5" t="s">
        <v>118</v>
      </c>
      <c r="E6" s="5"/>
      <c r="F6" s="5"/>
      <c r="G6" s="5" t="s">
        <v>81</v>
      </c>
      <c r="H6" s="5">
        <v>314480</v>
      </c>
      <c r="I6" s="5"/>
      <c r="J6" s="66"/>
    </row>
    <row r="7" spans="2:30" ht="18" customHeight="1">
      <c r="B7" s="16"/>
      <c r="C7" s="17"/>
      <c r="D7" s="18" t="s">
        <v>119</v>
      </c>
      <c r="E7" s="18"/>
      <c r="F7" s="18"/>
      <c r="G7" s="18" t="s">
        <v>82</v>
      </c>
      <c r="H7" s="18">
        <v>2020571641</v>
      </c>
      <c r="I7" s="18"/>
      <c r="J7" s="70"/>
    </row>
    <row r="8" spans="2:30" ht="18" customHeight="1">
      <c r="B8" s="7"/>
      <c r="C8" s="8" t="s">
        <v>0</v>
      </c>
      <c r="D8" s="8"/>
      <c r="E8" s="8"/>
      <c r="F8" s="8"/>
      <c r="G8" s="8" t="s">
        <v>81</v>
      </c>
      <c r="H8" s="8"/>
      <c r="I8" s="8"/>
      <c r="J8" s="67"/>
    </row>
    <row r="9" spans="2:30" ht="18" customHeight="1">
      <c r="B9" s="10"/>
      <c r="C9" s="12"/>
      <c r="D9" s="11"/>
      <c r="E9" s="11"/>
      <c r="F9" s="11"/>
      <c r="G9" s="18" t="s">
        <v>82</v>
      </c>
      <c r="H9" s="11"/>
      <c r="I9" s="11"/>
      <c r="J9" s="68"/>
    </row>
    <row r="10" spans="2:30" ht="18" customHeight="1">
      <c r="B10" s="7"/>
      <c r="C10" s="8" t="s">
        <v>83</v>
      </c>
      <c r="D10" s="8"/>
      <c r="E10" s="8"/>
      <c r="F10" s="8"/>
      <c r="G10" s="8" t="s">
        <v>81</v>
      </c>
      <c r="H10" s="8"/>
      <c r="I10" s="8"/>
      <c r="J10" s="67"/>
    </row>
    <row r="11" spans="2:30" ht="18" customHeight="1">
      <c r="B11" s="19"/>
      <c r="C11" s="20"/>
      <c r="D11" s="20"/>
      <c r="E11" s="20"/>
      <c r="F11" s="20"/>
      <c r="G11" s="20" t="s">
        <v>82</v>
      </c>
      <c r="H11" s="20"/>
      <c r="I11" s="20"/>
      <c r="J11" s="71"/>
    </row>
    <row r="12" spans="2:30" ht="18" customHeight="1">
      <c r="B12" s="21"/>
      <c r="C12" s="5"/>
      <c r="D12" s="5"/>
      <c r="E12" s="5"/>
      <c r="F12" s="22">
        <f>IF(B12&lt;&gt;0,ROUND($J$31/B12,0),0)</f>
        <v>0</v>
      </c>
      <c r="G12" s="6"/>
      <c r="H12" s="5"/>
      <c r="I12" s="5"/>
      <c r="J12" s="72">
        <f>IF(G12&lt;&gt;0,ROUND($J$31/G12,0),0)</f>
        <v>0</v>
      </c>
    </row>
    <row r="13" spans="2:30" ht="18" customHeight="1">
      <c r="B13" s="23"/>
      <c r="C13" s="18"/>
      <c r="D13" s="18"/>
      <c r="E13" s="18"/>
      <c r="F13" s="24">
        <f>IF(B13&lt;&gt;0,ROUND($J$31/B13,0),0)</f>
        <v>0</v>
      </c>
      <c r="G13" s="17"/>
      <c r="H13" s="18"/>
      <c r="I13" s="18"/>
      <c r="J13" s="73">
        <f>IF(G13&lt;&gt;0,ROUND($J$31/G13,0),0)</f>
        <v>0</v>
      </c>
    </row>
    <row r="14" spans="2:30" ht="18" customHeight="1">
      <c r="B14" s="25"/>
      <c r="C14" s="20"/>
      <c r="D14" s="20"/>
      <c r="E14" s="20"/>
      <c r="F14" s="26">
        <f>IF(B14&lt;&gt;0,ROUND($J$31/B14,0),0)</f>
        <v>0</v>
      </c>
      <c r="G14" s="27"/>
      <c r="H14" s="20"/>
      <c r="I14" s="20"/>
      <c r="J14" s="74">
        <f>IF(G14&lt;&gt;0,ROUND($J$31/G14,0),0)</f>
        <v>0</v>
      </c>
    </row>
    <row r="15" spans="2:30" ht="18" customHeight="1">
      <c r="B15" s="28" t="s">
        <v>84</v>
      </c>
      <c r="C15" s="29" t="s">
        <v>85</v>
      </c>
      <c r="D15" s="30" t="s">
        <v>32</v>
      </c>
      <c r="E15" s="30" t="s">
        <v>86</v>
      </c>
      <c r="F15" s="31" t="s">
        <v>87</v>
      </c>
      <c r="G15" s="28" t="s">
        <v>88</v>
      </c>
      <c r="H15" s="32" t="s">
        <v>89</v>
      </c>
      <c r="I15" s="43"/>
      <c r="J15" s="44"/>
    </row>
    <row r="16" spans="2:30" ht="18" customHeight="1">
      <c r="B16" s="33">
        <v>1</v>
      </c>
      <c r="C16" s="34" t="s">
        <v>90</v>
      </c>
      <c r="D16" s="135">
        <f>Prehlad!H33</f>
        <v>0</v>
      </c>
      <c r="E16" s="135">
        <f>Prehlad!I33</f>
        <v>0</v>
      </c>
      <c r="F16" s="136">
        <f>D16+E16</f>
        <v>0</v>
      </c>
      <c r="G16" s="33">
        <v>6</v>
      </c>
      <c r="H16" s="35" t="s">
        <v>120</v>
      </c>
      <c r="I16" s="75"/>
      <c r="J16" s="136">
        <v>0</v>
      </c>
    </row>
    <row r="17" spans="2:10" ht="18" customHeight="1">
      <c r="B17" s="36">
        <v>2</v>
      </c>
      <c r="C17" s="37" t="s">
        <v>91</v>
      </c>
      <c r="D17" s="137"/>
      <c r="E17" s="137"/>
      <c r="F17" s="136">
        <f>D17+E17</f>
        <v>0</v>
      </c>
      <c r="G17" s="36">
        <v>7</v>
      </c>
      <c r="H17" s="38" t="s">
        <v>121</v>
      </c>
      <c r="I17" s="8"/>
      <c r="J17" s="138">
        <v>0</v>
      </c>
    </row>
    <row r="18" spans="2:10" ht="18" customHeight="1">
      <c r="B18" s="36">
        <v>3</v>
      </c>
      <c r="C18" s="37" t="s">
        <v>92</v>
      </c>
      <c r="D18" s="137"/>
      <c r="E18" s="137"/>
      <c r="F18" s="136">
        <f>D18+E18</f>
        <v>0</v>
      </c>
      <c r="G18" s="36">
        <v>8</v>
      </c>
      <c r="H18" s="38" t="s">
        <v>122</v>
      </c>
      <c r="I18" s="8"/>
      <c r="J18" s="138">
        <v>0</v>
      </c>
    </row>
    <row r="19" spans="2:10" ht="18" customHeight="1">
      <c r="B19" s="36">
        <v>4</v>
      </c>
      <c r="C19" s="37" t="s">
        <v>93</v>
      </c>
      <c r="D19" s="137"/>
      <c r="E19" s="137"/>
      <c r="F19" s="139">
        <f>D19+E19</f>
        <v>0</v>
      </c>
      <c r="G19" s="36">
        <v>9</v>
      </c>
      <c r="H19" s="38" t="s">
        <v>2</v>
      </c>
      <c r="I19" s="8"/>
      <c r="J19" s="138">
        <v>0</v>
      </c>
    </row>
    <row r="20" spans="2:10" ht="18" customHeight="1">
      <c r="B20" s="39">
        <v>5</v>
      </c>
      <c r="C20" s="40" t="s">
        <v>94</v>
      </c>
      <c r="D20" s="140">
        <f>SUM(D16:D19)</f>
        <v>0</v>
      </c>
      <c r="E20" s="141">
        <f>SUM(E16:E19)</f>
        <v>0</v>
      </c>
      <c r="F20" s="142">
        <f>SUM(F16:F19)</f>
        <v>0</v>
      </c>
      <c r="G20" s="41">
        <v>10</v>
      </c>
      <c r="I20" s="76" t="s">
        <v>95</v>
      </c>
      <c r="J20" s="142">
        <f>SUM(J16:J19)</f>
        <v>0</v>
      </c>
    </row>
    <row r="21" spans="2:10" ht="18" customHeight="1">
      <c r="B21" s="28" t="s">
        <v>96</v>
      </c>
      <c r="C21" s="42"/>
      <c r="D21" s="43" t="s">
        <v>97</v>
      </c>
      <c r="E21" s="43"/>
      <c r="F21" s="44"/>
      <c r="G21" s="28" t="s">
        <v>98</v>
      </c>
      <c r="H21" s="32" t="s">
        <v>99</v>
      </c>
      <c r="I21" s="43"/>
      <c r="J21" s="44"/>
    </row>
    <row r="22" spans="2:10" ht="18" customHeight="1">
      <c r="B22" s="33">
        <v>11</v>
      </c>
      <c r="C22" s="35" t="s">
        <v>123</v>
      </c>
      <c r="D22" s="45" t="s">
        <v>2</v>
      </c>
      <c r="E22" s="46">
        <v>0</v>
      </c>
      <c r="F22" s="136">
        <f>ROUND(((D16+E16+D17+E17+D18)*E22),2)</f>
        <v>0</v>
      </c>
      <c r="G22" s="36">
        <v>16</v>
      </c>
      <c r="H22" s="38" t="s">
        <v>100</v>
      </c>
      <c r="I22" s="77"/>
      <c r="J22" s="138">
        <v>0</v>
      </c>
    </row>
    <row r="23" spans="2:10" ht="18" customHeight="1">
      <c r="B23" s="36">
        <v>12</v>
      </c>
      <c r="C23" s="38" t="s">
        <v>124</v>
      </c>
      <c r="D23" s="47"/>
      <c r="E23" s="48">
        <v>0</v>
      </c>
      <c r="F23" s="138">
        <f>ROUND(((D16+E16+D17+E17+D18)*E23),2)</f>
        <v>0</v>
      </c>
      <c r="G23" s="36">
        <v>17</v>
      </c>
      <c r="H23" s="38" t="s">
        <v>126</v>
      </c>
      <c r="I23" s="77"/>
      <c r="J23" s="138">
        <v>0</v>
      </c>
    </row>
    <row r="24" spans="2:10" ht="18" customHeight="1">
      <c r="B24" s="36">
        <v>13</v>
      </c>
      <c r="C24" s="38" t="s">
        <v>125</v>
      </c>
      <c r="D24" s="47"/>
      <c r="E24" s="48">
        <v>0</v>
      </c>
      <c r="F24" s="138">
        <f>ROUND(((D16+E16+D17+E17+D18)*E24),2)</f>
        <v>0</v>
      </c>
      <c r="G24" s="36">
        <v>18</v>
      </c>
      <c r="H24" s="38" t="s">
        <v>127</v>
      </c>
      <c r="I24" s="77"/>
      <c r="J24" s="138">
        <v>0</v>
      </c>
    </row>
    <row r="25" spans="2:10" ht="18" customHeight="1">
      <c r="B25" s="36">
        <v>14</v>
      </c>
      <c r="C25" s="38" t="s">
        <v>2</v>
      </c>
      <c r="D25" s="47"/>
      <c r="E25" s="48">
        <v>0</v>
      </c>
      <c r="F25" s="138">
        <f>ROUND(((D16+E16+D17+E17+D18+E18)*E25),2)</f>
        <v>0</v>
      </c>
      <c r="G25" s="36">
        <v>19</v>
      </c>
      <c r="H25" s="38" t="s">
        <v>2</v>
      </c>
      <c r="I25" s="77"/>
      <c r="J25" s="138">
        <v>0</v>
      </c>
    </row>
    <row r="26" spans="2:10" ht="18" customHeight="1">
      <c r="B26" s="39">
        <v>15</v>
      </c>
      <c r="C26" s="49"/>
      <c r="D26" s="50"/>
      <c r="E26" s="50" t="s">
        <v>101</v>
      </c>
      <c r="F26" s="142">
        <f>SUM(F22:F25)</f>
        <v>0</v>
      </c>
      <c r="G26" s="39">
        <v>20</v>
      </c>
      <c r="H26" s="49"/>
      <c r="I26" s="50" t="s">
        <v>102</v>
      </c>
      <c r="J26" s="142">
        <f>SUM(J22:J25)</f>
        <v>0</v>
      </c>
    </row>
    <row r="27" spans="2:10" ht="18" customHeight="1">
      <c r="B27" s="51"/>
      <c r="C27" s="52" t="s">
        <v>103</v>
      </c>
      <c r="D27" s="53"/>
      <c r="E27" s="54" t="s">
        <v>104</v>
      </c>
      <c r="F27" s="55"/>
      <c r="G27" s="28" t="s">
        <v>105</v>
      </c>
      <c r="H27" s="32" t="s">
        <v>106</v>
      </c>
      <c r="I27" s="43"/>
      <c r="J27" s="44"/>
    </row>
    <row r="28" spans="2:10" ht="18" customHeight="1">
      <c r="B28" s="56"/>
      <c r="C28" s="57"/>
      <c r="D28" s="58"/>
      <c r="E28" s="59"/>
      <c r="F28" s="55"/>
      <c r="G28" s="33">
        <v>21</v>
      </c>
      <c r="H28" s="35"/>
      <c r="I28" s="78" t="s">
        <v>107</v>
      </c>
      <c r="J28" s="136">
        <f>ROUND(F20,2)+J20+F26+J26</f>
        <v>0</v>
      </c>
    </row>
    <row r="29" spans="2:10" ht="18" customHeight="1">
      <c r="B29" s="56"/>
      <c r="C29" s="58" t="s">
        <v>108</v>
      </c>
      <c r="D29" s="58"/>
      <c r="E29" s="60"/>
      <c r="F29" s="55"/>
      <c r="G29" s="36">
        <v>22</v>
      </c>
      <c r="H29" s="38" t="s">
        <v>128</v>
      </c>
      <c r="I29" s="143">
        <f>J28-I30</f>
        <v>0</v>
      </c>
      <c r="J29" s="138">
        <f>ROUND((I29*20)/100,2)</f>
        <v>0</v>
      </c>
    </row>
    <row r="30" spans="2:10" ht="18" customHeight="1">
      <c r="B30" s="7"/>
      <c r="C30" s="8" t="s">
        <v>109</v>
      </c>
      <c r="D30" s="8"/>
      <c r="E30" s="60"/>
      <c r="F30" s="55"/>
      <c r="G30" s="36">
        <v>23</v>
      </c>
      <c r="H30" s="38" t="s">
        <v>129</v>
      </c>
      <c r="I30" s="143">
        <f>SUMIF(Prehlad!O11:O9999,0,Prehlad!J11:J9999)</f>
        <v>0</v>
      </c>
      <c r="J30" s="138">
        <f>ROUND((I30*0)/100,1)</f>
        <v>0</v>
      </c>
    </row>
    <row r="31" spans="2:10" ht="18" customHeight="1">
      <c r="B31" s="56"/>
      <c r="C31" s="58"/>
      <c r="D31" s="58"/>
      <c r="E31" s="60"/>
      <c r="F31" s="55"/>
      <c r="G31" s="39">
        <v>24</v>
      </c>
      <c r="H31" s="49"/>
      <c r="I31" s="50" t="s">
        <v>110</v>
      </c>
      <c r="J31" s="142">
        <f>SUM(J28:J30)</f>
        <v>0</v>
      </c>
    </row>
    <row r="32" spans="2:10" ht="18" customHeight="1">
      <c r="B32" s="51"/>
      <c r="C32" s="58"/>
      <c r="D32" s="55"/>
      <c r="E32" s="61"/>
      <c r="F32" s="55"/>
      <c r="G32" s="62" t="s">
        <v>111</v>
      </c>
      <c r="H32" s="63" t="s">
        <v>130</v>
      </c>
      <c r="I32" s="79"/>
      <c r="J32" s="80">
        <v>0</v>
      </c>
    </row>
    <row r="33" spans="2:10" ht="18" customHeight="1">
      <c r="B33" s="64"/>
      <c r="C33" s="65"/>
      <c r="D33" s="52" t="s">
        <v>112</v>
      </c>
      <c r="E33" s="65"/>
      <c r="F33" s="65"/>
      <c r="G33" s="65"/>
      <c r="H33" s="65" t="s">
        <v>113</v>
      </c>
      <c r="I33" s="65"/>
      <c r="J33" s="81"/>
    </row>
    <row r="34" spans="2:10" ht="18" customHeight="1">
      <c r="B34" s="56"/>
      <c r="C34" s="57"/>
      <c r="D34" s="58"/>
      <c r="E34" s="58"/>
      <c r="F34" s="57"/>
      <c r="G34" s="58"/>
      <c r="H34" s="58"/>
      <c r="I34" s="58"/>
      <c r="J34" s="82"/>
    </row>
    <row r="35" spans="2:10" ht="18" customHeight="1">
      <c r="B35" s="56"/>
      <c r="C35" s="58" t="s">
        <v>108</v>
      </c>
      <c r="D35" s="58"/>
      <c r="E35" s="58"/>
      <c r="F35" s="57"/>
      <c r="G35" s="58" t="s">
        <v>108</v>
      </c>
      <c r="H35" s="58"/>
      <c r="I35" s="58"/>
      <c r="J35" s="82"/>
    </row>
    <row r="36" spans="2:10" ht="18" customHeight="1">
      <c r="B36" s="7"/>
      <c r="C36" s="8" t="s">
        <v>109</v>
      </c>
      <c r="D36" s="8"/>
      <c r="E36" s="8"/>
      <c r="F36" s="9"/>
      <c r="G36" s="8" t="s">
        <v>109</v>
      </c>
      <c r="H36" s="8"/>
      <c r="I36" s="8"/>
      <c r="J36" s="67"/>
    </row>
    <row r="37" spans="2:10" ht="18" customHeight="1">
      <c r="B37" s="56"/>
      <c r="C37" s="58" t="s">
        <v>104</v>
      </c>
      <c r="D37" s="58"/>
      <c r="E37" s="58"/>
      <c r="F37" s="57"/>
      <c r="G37" s="58" t="s">
        <v>104</v>
      </c>
      <c r="H37" s="58"/>
      <c r="I37" s="58"/>
      <c r="J37" s="82"/>
    </row>
    <row r="38" spans="2:10" ht="18" customHeight="1">
      <c r="B38" s="56"/>
      <c r="C38" s="58"/>
      <c r="D38" s="58"/>
      <c r="E38" s="58"/>
      <c r="F38" s="58"/>
      <c r="G38" s="58"/>
      <c r="H38" s="58"/>
      <c r="I38" s="58"/>
      <c r="J38" s="82"/>
    </row>
    <row r="39" spans="2:10" ht="18" customHeight="1">
      <c r="B39" s="56"/>
      <c r="C39" s="58"/>
      <c r="D39" s="58"/>
      <c r="E39" s="58"/>
      <c r="F39" s="58"/>
      <c r="G39" s="58"/>
      <c r="H39" s="58"/>
      <c r="I39" s="58"/>
      <c r="J39" s="82"/>
    </row>
    <row r="40" spans="2:10" ht="18" customHeight="1">
      <c r="B40" s="56"/>
      <c r="C40" s="58"/>
      <c r="D40" s="58"/>
      <c r="E40" s="58"/>
      <c r="F40" s="58"/>
      <c r="G40" s="58"/>
      <c r="H40" s="58"/>
      <c r="I40" s="58"/>
      <c r="J40" s="82"/>
    </row>
    <row r="41" spans="2:10" ht="18" customHeight="1">
      <c r="B41" s="19"/>
      <c r="C41" s="20"/>
      <c r="D41" s="20"/>
      <c r="E41" s="20"/>
      <c r="F41" s="20"/>
      <c r="G41" s="20"/>
      <c r="H41" s="20"/>
      <c r="I41" s="20"/>
      <c r="J41" s="71"/>
    </row>
    <row r="42" spans="2:10" ht="14.25" customHeight="1"/>
    <row r="43" spans="2:10" ht="2.25" customHeight="1"/>
  </sheetData>
  <printOptions horizontalCentered="1" verticalCentered="1"/>
  <pageMargins left="0.23888888888888901" right="0.26874999999999999" top="0.35416666666666702" bottom="0.43263888888888902" header="0.31388888888888899" footer="0.35416666666666702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A5" sqref="A5"/>
    </sheetView>
  </sheetViews>
  <sheetFormatPr defaultColWidth="9.140625" defaultRowHeight="12.75"/>
  <cols>
    <col min="1" max="1" width="42.28515625" style="86" customWidth="1"/>
    <col min="2" max="4" width="9.7109375" style="87" customWidth="1"/>
    <col min="5" max="5" width="9.7109375" style="88" customWidth="1"/>
    <col min="6" max="6" width="8.7109375" style="89" customWidth="1"/>
    <col min="7" max="7" width="9.140625" style="89"/>
    <col min="8" max="23" width="9.140625" style="86"/>
    <col min="24" max="25" width="5.7109375" style="86" customWidth="1"/>
    <col min="26" max="26" width="6.5703125" style="86" customWidth="1"/>
    <col min="27" max="27" width="24.28515625" style="86" customWidth="1"/>
    <col min="28" max="28" width="4.28515625" style="86" customWidth="1"/>
    <col min="29" max="29" width="8.28515625" style="86" customWidth="1"/>
    <col min="30" max="30" width="8.7109375" style="86" customWidth="1"/>
    <col min="31" max="16384" width="9.140625" style="86"/>
  </cols>
  <sheetData>
    <row r="1" spans="1:30">
      <c r="A1" s="90" t="s">
        <v>114</v>
      </c>
      <c r="C1" s="86"/>
      <c r="E1" s="152" t="s">
        <v>196</v>
      </c>
      <c r="F1" s="86"/>
      <c r="G1" s="86"/>
      <c r="Z1" s="83" t="s">
        <v>4</v>
      </c>
      <c r="AA1" s="83" t="s">
        <v>5</v>
      </c>
      <c r="AB1" s="83" t="s">
        <v>6</v>
      </c>
      <c r="AC1" s="83" t="s">
        <v>7</v>
      </c>
      <c r="AD1" s="83" t="s">
        <v>8</v>
      </c>
    </row>
    <row r="2" spans="1:30">
      <c r="A2" s="90" t="s">
        <v>11</v>
      </c>
      <c r="C2" s="86"/>
      <c r="E2" s="90" t="s">
        <v>115</v>
      </c>
      <c r="F2" s="86"/>
      <c r="G2" s="86"/>
      <c r="Z2" s="83" t="s">
        <v>12</v>
      </c>
      <c r="AA2" s="84" t="s">
        <v>68</v>
      </c>
      <c r="AB2" s="84" t="s">
        <v>14</v>
      </c>
      <c r="AC2" s="84"/>
      <c r="AD2" s="85"/>
    </row>
    <row r="3" spans="1:30">
      <c r="A3" s="152" t="s">
        <v>15</v>
      </c>
      <c r="C3" s="86"/>
      <c r="E3" s="152" t="s">
        <v>16</v>
      </c>
      <c r="F3" s="86"/>
      <c r="G3" s="86"/>
      <c r="Z3" s="83" t="s">
        <v>17</v>
      </c>
      <c r="AA3" s="84" t="s">
        <v>69</v>
      </c>
      <c r="AB3" s="84" t="s">
        <v>14</v>
      </c>
      <c r="AC3" s="84" t="s">
        <v>19</v>
      </c>
      <c r="AD3" s="85" t="s">
        <v>20</v>
      </c>
    </row>
    <row r="4" spans="1:30">
      <c r="B4" s="86"/>
      <c r="C4" s="86"/>
      <c r="D4" s="86"/>
      <c r="E4" s="86"/>
      <c r="F4" s="86"/>
      <c r="G4" s="86"/>
      <c r="Z4" s="83" t="s">
        <v>21</v>
      </c>
      <c r="AA4" s="84" t="s">
        <v>70</v>
      </c>
      <c r="AB4" s="84" t="s">
        <v>14</v>
      </c>
      <c r="AC4" s="84"/>
      <c r="AD4" s="85"/>
    </row>
    <row r="5" spans="1:30">
      <c r="A5" s="90" t="s">
        <v>198</v>
      </c>
      <c r="B5" s="86"/>
      <c r="C5" s="86"/>
      <c r="D5" s="86"/>
      <c r="E5" s="86"/>
      <c r="F5" s="86"/>
      <c r="G5" s="86"/>
      <c r="Z5" s="83" t="s">
        <v>23</v>
      </c>
      <c r="AA5" s="84" t="s">
        <v>69</v>
      </c>
      <c r="AB5" s="84" t="s">
        <v>14</v>
      </c>
      <c r="AC5" s="84" t="s">
        <v>19</v>
      </c>
      <c r="AD5" s="85" t="s">
        <v>20</v>
      </c>
    </row>
    <row r="6" spans="1:30">
      <c r="A6" s="90"/>
      <c r="B6" s="86"/>
      <c r="C6" s="86"/>
      <c r="D6" s="86"/>
      <c r="E6" s="86"/>
      <c r="F6" s="86"/>
      <c r="G6" s="86"/>
    </row>
    <row r="7" spans="1:30">
      <c r="A7" s="90"/>
      <c r="B7" s="86"/>
      <c r="C7" s="86"/>
      <c r="D7" s="86"/>
      <c r="E7" s="86"/>
      <c r="F7" s="86"/>
      <c r="G7" s="86"/>
    </row>
    <row r="8" spans="1:30" ht="13.5">
      <c r="B8" s="91" t="str">
        <f>CONCATENATE(AA2," ",AB2," ",AC2," ",AD2)</f>
        <v xml:space="preserve">Rekapitulácia rozpočtu v EUR  </v>
      </c>
      <c r="G8" s="86"/>
    </row>
    <row r="9" spans="1:30">
      <c r="A9" s="92" t="s">
        <v>71</v>
      </c>
      <c r="B9" s="92" t="s">
        <v>32</v>
      </c>
      <c r="C9" s="92" t="s">
        <v>33</v>
      </c>
      <c r="D9" s="92" t="s">
        <v>34</v>
      </c>
      <c r="E9" s="93" t="s">
        <v>72</v>
      </c>
      <c r="F9" s="93" t="s">
        <v>36</v>
      </c>
      <c r="G9" s="93" t="s">
        <v>41</v>
      </c>
    </row>
    <row r="10" spans="1:30">
      <c r="A10" s="94"/>
      <c r="B10" s="94"/>
      <c r="C10" s="94" t="s">
        <v>58</v>
      </c>
      <c r="D10" s="94"/>
      <c r="E10" s="94" t="s">
        <v>34</v>
      </c>
      <c r="F10" s="94" t="s">
        <v>34</v>
      </c>
      <c r="G10" s="94" t="s">
        <v>34</v>
      </c>
    </row>
    <row r="12" spans="1:30">
      <c r="A12" s="86" t="s">
        <v>136</v>
      </c>
      <c r="B12" s="87">
        <f>Prehlad!H20</f>
        <v>0</v>
      </c>
      <c r="C12" s="87">
        <f>Prehlad!I20</f>
        <v>0</v>
      </c>
      <c r="D12" s="87">
        <f>Prehlad!J20</f>
        <v>0</v>
      </c>
      <c r="E12" s="88">
        <f>Prehlad!L20</f>
        <v>0</v>
      </c>
      <c r="F12" s="89">
        <f>Prehlad!N20</f>
        <v>0</v>
      </c>
      <c r="G12" s="89">
        <f>Prehlad!W20</f>
        <v>400.30100000000004</v>
      </c>
    </row>
    <row r="13" spans="1:30">
      <c r="A13" s="86" t="s">
        <v>163</v>
      </c>
      <c r="B13" s="87">
        <f>Prehlad!H25</f>
        <v>0</v>
      </c>
      <c r="C13" s="87">
        <f>Prehlad!I25</f>
        <v>0</v>
      </c>
      <c r="D13" s="87">
        <f>Prehlad!J25</f>
        <v>0</v>
      </c>
      <c r="E13" s="88">
        <f>Prehlad!L25</f>
        <v>1257.7788</v>
      </c>
      <c r="F13" s="89">
        <f>Prehlad!N25</f>
        <v>0</v>
      </c>
      <c r="G13" s="89">
        <f>Prehlad!W25</f>
        <v>152.82999999999998</v>
      </c>
    </row>
    <row r="14" spans="1:30">
      <c r="A14" s="86" t="s">
        <v>172</v>
      </c>
      <c r="B14" s="87">
        <f>Prehlad!H31</f>
        <v>0</v>
      </c>
      <c r="C14" s="87">
        <f>Prehlad!I31</f>
        <v>0</v>
      </c>
      <c r="D14" s="87">
        <f>Prehlad!J31</f>
        <v>0</v>
      </c>
      <c r="E14" s="88">
        <f>Prehlad!L31</f>
        <v>16.500287999999998</v>
      </c>
      <c r="F14" s="89">
        <f>Prehlad!N31</f>
        <v>0</v>
      </c>
      <c r="G14" s="89">
        <f>Prehlad!W31</f>
        <v>37.385999999999996</v>
      </c>
    </row>
    <row r="15" spans="1:30">
      <c r="A15" s="86" t="s">
        <v>189</v>
      </c>
      <c r="B15" s="87">
        <f>Prehlad!H33</f>
        <v>0</v>
      </c>
      <c r="C15" s="87">
        <f>Prehlad!I33</f>
        <v>0</v>
      </c>
      <c r="D15" s="87">
        <f>Prehlad!J33</f>
        <v>0</v>
      </c>
      <c r="E15" s="88">
        <f>Prehlad!L33</f>
        <v>1274.279088</v>
      </c>
      <c r="F15" s="89">
        <f>Prehlad!N33</f>
        <v>0</v>
      </c>
      <c r="G15" s="89">
        <f>Prehlad!W33</f>
        <v>590.51700000000005</v>
      </c>
    </row>
    <row r="18" spans="1:7">
      <c r="A18" s="86" t="s">
        <v>190</v>
      </c>
      <c r="B18" s="87">
        <f>Prehlad!H35</f>
        <v>0</v>
      </c>
      <c r="C18" s="87">
        <f>Prehlad!I35</f>
        <v>0</v>
      </c>
      <c r="D18" s="87">
        <f>Prehlad!J35</f>
        <v>0</v>
      </c>
      <c r="E18" s="88">
        <f>Prehlad!L35</f>
        <v>1274.279088</v>
      </c>
      <c r="F18" s="89">
        <f>Prehlad!N35</f>
        <v>0</v>
      </c>
      <c r="G18" s="89">
        <f>Prehlad!W35</f>
        <v>590.51700000000005</v>
      </c>
    </row>
  </sheetData>
  <printOptions horizontalCentered="1"/>
  <pageMargins left="0.196527777777778" right="0.196527777777778" top="0.62986111111111098" bottom="0.59027777777777801" header="0.51180555555555596" footer="0.35416666666666702"/>
  <pageSetup paperSize="9" orientation="portrait"/>
  <headerFooter alignWithMargins="0">
    <oddFooter>&amp;R&amp;"Arial Narrow,Obyčejné"&amp;8Strana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G14" sqref="G14"/>
    </sheetView>
  </sheetViews>
  <sheetFormatPr defaultColWidth="9.140625" defaultRowHeight="12.75"/>
  <cols>
    <col min="1" max="1" width="6.7109375" style="95" customWidth="1"/>
    <col min="2" max="2" width="3.7109375" style="96" customWidth="1"/>
    <col min="3" max="3" width="13" style="97" customWidth="1"/>
    <col min="4" max="4" width="35.7109375" style="98" customWidth="1"/>
    <col min="5" max="5" width="10.7109375" style="99" customWidth="1"/>
    <col min="6" max="6" width="5.28515625" style="100" customWidth="1"/>
    <col min="7" max="7" width="7.7109375" style="101" customWidth="1"/>
    <col min="8" max="9" width="9.7109375" style="101" hidden="1" customWidth="1"/>
    <col min="10" max="10" width="7.7109375" style="101" customWidth="1"/>
    <col min="11" max="11" width="7.42578125" style="102" hidden="1" customWidth="1"/>
    <col min="12" max="12" width="8.28515625" style="102" hidden="1" customWidth="1"/>
    <col min="13" max="13" width="9.140625" style="99" hidden="1" customWidth="1"/>
    <col min="14" max="14" width="7" style="99" hidden="1" customWidth="1"/>
    <col min="15" max="15" width="3.5703125" style="100" customWidth="1"/>
    <col min="16" max="16" width="12.7109375" style="100" hidden="1" customWidth="1"/>
    <col min="17" max="19" width="13.28515625" style="99" hidden="1" customWidth="1"/>
    <col min="20" max="20" width="10.5703125" style="103" hidden="1" customWidth="1"/>
    <col min="21" max="21" width="10.28515625" style="103" hidden="1" customWidth="1"/>
    <col min="22" max="22" width="5.7109375" style="103" hidden="1" customWidth="1"/>
    <col min="23" max="23" width="9.140625" style="104" hidden="1" customWidth="1"/>
    <col min="24" max="25" width="5.7109375" style="100" hidden="1" customWidth="1"/>
    <col min="26" max="26" width="7.5703125" style="100" hidden="1" customWidth="1"/>
    <col min="27" max="27" width="24.85546875" style="100" hidden="1" customWidth="1"/>
    <col min="28" max="28" width="4.28515625" style="100" hidden="1" customWidth="1"/>
    <col min="29" max="29" width="8.28515625" style="100" hidden="1" customWidth="1"/>
    <col min="30" max="30" width="8.7109375" style="100" hidden="1" customWidth="1"/>
    <col min="31" max="34" width="9.140625" style="100" hidden="1" customWidth="1"/>
    <col min="35" max="35" width="9.140625" style="86"/>
    <col min="36" max="37" width="0" style="86" hidden="1" customWidth="1"/>
    <col min="38" max="16384" width="9.140625" style="86"/>
  </cols>
  <sheetData>
    <row r="1" spans="1:37" ht="24">
      <c r="A1" s="90" t="s">
        <v>114</v>
      </c>
      <c r="B1" s="86"/>
      <c r="C1" s="86"/>
      <c r="D1" s="86"/>
      <c r="E1" s="152" t="s">
        <v>196</v>
      </c>
      <c r="F1" s="86"/>
      <c r="G1" s="87"/>
      <c r="H1" s="86"/>
      <c r="I1" s="86"/>
      <c r="J1" s="87"/>
      <c r="K1" s="88"/>
      <c r="L1" s="86"/>
      <c r="M1" s="86"/>
      <c r="N1" s="86"/>
      <c r="O1" s="86"/>
      <c r="P1" s="86"/>
      <c r="Q1" s="89"/>
      <c r="R1" s="89"/>
      <c r="S1" s="89"/>
      <c r="T1" s="86"/>
      <c r="U1" s="86"/>
      <c r="V1" s="86"/>
      <c r="W1" s="86"/>
      <c r="X1" s="86"/>
      <c r="Y1" s="86"/>
      <c r="Z1" s="83" t="s">
        <v>4</v>
      </c>
      <c r="AA1" s="149" t="s">
        <v>5</v>
      </c>
      <c r="AB1" s="83" t="s">
        <v>6</v>
      </c>
      <c r="AC1" s="83" t="s">
        <v>7</v>
      </c>
      <c r="AD1" s="83" t="s">
        <v>8</v>
      </c>
      <c r="AE1" s="125" t="s">
        <v>9</v>
      </c>
      <c r="AF1" s="126" t="s">
        <v>10</v>
      </c>
      <c r="AG1" s="86"/>
      <c r="AH1" s="86"/>
    </row>
    <row r="2" spans="1:37">
      <c r="A2" s="90" t="s">
        <v>11</v>
      </c>
      <c r="B2" s="86"/>
      <c r="C2" s="86"/>
      <c r="D2" s="86"/>
      <c r="E2" s="90" t="s">
        <v>115</v>
      </c>
      <c r="F2" s="86"/>
      <c r="G2" s="87"/>
      <c r="H2" s="105"/>
      <c r="I2" s="86"/>
      <c r="J2" s="87"/>
      <c r="K2" s="88"/>
      <c r="L2" s="86"/>
      <c r="M2" s="86"/>
      <c r="N2" s="86"/>
      <c r="O2" s="86"/>
      <c r="P2" s="86"/>
      <c r="Q2" s="89"/>
      <c r="R2" s="89"/>
      <c r="S2" s="89"/>
      <c r="T2" s="86"/>
      <c r="U2" s="86"/>
      <c r="V2" s="86"/>
      <c r="W2" s="86"/>
      <c r="X2" s="86"/>
      <c r="Y2" s="86"/>
      <c r="Z2" s="83" t="s">
        <v>12</v>
      </c>
      <c r="AA2" s="84" t="s">
        <v>13</v>
      </c>
      <c r="AB2" s="84" t="s">
        <v>14</v>
      </c>
      <c r="AC2" s="84"/>
      <c r="AD2" s="85"/>
      <c r="AE2" s="125">
        <v>1</v>
      </c>
      <c r="AF2" s="127">
        <v>123.5</v>
      </c>
      <c r="AG2" s="86"/>
      <c r="AH2" s="86"/>
    </row>
    <row r="3" spans="1:37">
      <c r="A3" s="152" t="s">
        <v>15</v>
      </c>
      <c r="B3" s="86"/>
      <c r="C3" s="86"/>
      <c r="D3" s="86"/>
      <c r="E3" s="152" t="s">
        <v>16</v>
      </c>
      <c r="F3" s="86"/>
      <c r="G3" s="87"/>
      <c r="H3" s="86"/>
      <c r="I3" s="86"/>
      <c r="J3" s="87"/>
      <c r="K3" s="88"/>
      <c r="L3" s="86"/>
      <c r="M3" s="86"/>
      <c r="N3" s="86"/>
      <c r="O3" s="86"/>
      <c r="P3" s="86"/>
      <c r="Q3" s="89"/>
      <c r="R3" s="89"/>
      <c r="S3" s="89"/>
      <c r="T3" s="86"/>
      <c r="U3" s="86"/>
      <c r="V3" s="86"/>
      <c r="W3" s="86"/>
      <c r="X3" s="86"/>
      <c r="Y3" s="86"/>
      <c r="Z3" s="83" t="s">
        <v>17</v>
      </c>
      <c r="AA3" s="84" t="s">
        <v>18</v>
      </c>
      <c r="AB3" s="84" t="s">
        <v>14</v>
      </c>
      <c r="AC3" s="84" t="s">
        <v>19</v>
      </c>
      <c r="AD3" s="85" t="s">
        <v>20</v>
      </c>
      <c r="AE3" s="125">
        <v>2</v>
      </c>
      <c r="AF3" s="128">
        <v>123.46</v>
      </c>
      <c r="AG3" s="86"/>
      <c r="AH3" s="86"/>
    </row>
    <row r="4" spans="1:37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9"/>
      <c r="R4" s="89"/>
      <c r="S4" s="89"/>
      <c r="T4" s="86"/>
      <c r="U4" s="86"/>
      <c r="V4" s="86"/>
      <c r="W4" s="86"/>
      <c r="X4" s="86"/>
      <c r="Y4" s="86"/>
      <c r="Z4" s="83" t="s">
        <v>21</v>
      </c>
      <c r="AA4" s="84" t="s">
        <v>22</v>
      </c>
      <c r="AB4" s="84" t="s">
        <v>14</v>
      </c>
      <c r="AC4" s="84"/>
      <c r="AD4" s="85"/>
      <c r="AE4" s="125">
        <v>3</v>
      </c>
      <c r="AF4" s="129">
        <v>123.45699999999999</v>
      </c>
      <c r="AG4" s="86"/>
      <c r="AH4" s="86"/>
    </row>
    <row r="5" spans="1:37">
      <c r="A5" s="90" t="s">
        <v>199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9"/>
      <c r="R5" s="89"/>
      <c r="S5" s="89"/>
      <c r="T5" s="86"/>
      <c r="U5" s="86"/>
      <c r="V5" s="86"/>
      <c r="W5" s="86"/>
      <c r="X5" s="86"/>
      <c r="Y5" s="86"/>
      <c r="Z5" s="83" t="s">
        <v>23</v>
      </c>
      <c r="AA5" s="84" t="s">
        <v>18</v>
      </c>
      <c r="AB5" s="84" t="s">
        <v>14</v>
      </c>
      <c r="AC5" s="84" t="s">
        <v>19</v>
      </c>
      <c r="AD5" s="85" t="s">
        <v>20</v>
      </c>
      <c r="AE5" s="125">
        <v>4</v>
      </c>
      <c r="AF5" s="130">
        <v>123.4567</v>
      </c>
      <c r="AG5" s="86"/>
      <c r="AH5" s="86"/>
    </row>
    <row r="6" spans="1:37">
      <c r="A6" s="90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9"/>
      <c r="R6" s="89"/>
      <c r="S6" s="89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125" t="s">
        <v>24</v>
      </c>
      <c r="AF6" s="128">
        <v>123.46</v>
      </c>
      <c r="AG6" s="86"/>
      <c r="AH6" s="86"/>
    </row>
    <row r="7" spans="1:37">
      <c r="A7" s="90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9"/>
      <c r="R7" s="89"/>
      <c r="S7" s="89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</row>
    <row r="8" spans="1:37" ht="13.5">
      <c r="A8" s="86"/>
      <c r="B8" s="106"/>
      <c r="C8" s="107"/>
      <c r="D8" s="153" t="s">
        <v>197</v>
      </c>
      <c r="E8" s="89"/>
      <c r="F8" s="86"/>
      <c r="G8" s="87"/>
      <c r="H8" s="87"/>
      <c r="I8" s="87"/>
      <c r="J8" s="87"/>
      <c r="K8" s="88"/>
      <c r="L8" s="88"/>
      <c r="M8" s="89"/>
      <c r="N8" s="89"/>
      <c r="O8" s="86"/>
      <c r="P8" s="86"/>
      <c r="Q8" s="89"/>
      <c r="R8" s="89"/>
      <c r="S8" s="89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</row>
    <row r="9" spans="1:37">
      <c r="A9" s="92" t="s">
        <v>25</v>
      </c>
      <c r="B9" s="92" t="s">
        <v>26</v>
      </c>
      <c r="C9" s="92" t="s">
        <v>27</v>
      </c>
      <c r="D9" s="92" t="s">
        <v>28</v>
      </c>
      <c r="E9" s="92" t="s">
        <v>29</v>
      </c>
      <c r="F9" s="92" t="s">
        <v>30</v>
      </c>
      <c r="G9" s="92" t="s">
        <v>31</v>
      </c>
      <c r="H9" s="92" t="s">
        <v>32</v>
      </c>
      <c r="I9" s="92" t="s">
        <v>33</v>
      </c>
      <c r="J9" s="92" t="s">
        <v>34</v>
      </c>
      <c r="K9" s="109" t="s">
        <v>35</v>
      </c>
      <c r="L9" s="110"/>
      <c r="M9" s="111" t="s">
        <v>36</v>
      </c>
      <c r="N9" s="110"/>
      <c r="O9" s="92" t="s">
        <v>3</v>
      </c>
      <c r="P9" s="112" t="s">
        <v>37</v>
      </c>
      <c r="Q9" s="115" t="s">
        <v>29</v>
      </c>
      <c r="R9" s="115" t="s">
        <v>29</v>
      </c>
      <c r="S9" s="112" t="s">
        <v>29</v>
      </c>
      <c r="T9" s="116" t="s">
        <v>38</v>
      </c>
      <c r="U9" s="117" t="s">
        <v>39</v>
      </c>
      <c r="V9" s="118" t="s">
        <v>40</v>
      </c>
      <c r="W9" s="92" t="s">
        <v>41</v>
      </c>
      <c r="X9" s="92" t="s">
        <v>42</v>
      </c>
      <c r="Y9" s="92" t="s">
        <v>43</v>
      </c>
      <c r="Z9" s="131" t="s">
        <v>44</v>
      </c>
      <c r="AA9" s="131" t="s">
        <v>45</v>
      </c>
      <c r="AB9" s="92" t="s">
        <v>40</v>
      </c>
      <c r="AC9" s="92" t="s">
        <v>46</v>
      </c>
      <c r="AD9" s="92" t="s">
        <v>47</v>
      </c>
      <c r="AE9" s="132" t="s">
        <v>48</v>
      </c>
      <c r="AF9" s="132" t="s">
        <v>49</v>
      </c>
      <c r="AG9" s="132" t="s">
        <v>29</v>
      </c>
      <c r="AH9" s="132" t="s">
        <v>50</v>
      </c>
      <c r="AJ9" s="86" t="s">
        <v>131</v>
      </c>
      <c r="AK9" s="86" t="s">
        <v>133</v>
      </c>
    </row>
    <row r="10" spans="1:37">
      <c r="A10" s="94" t="s">
        <v>51</v>
      </c>
      <c r="B10" s="94" t="s">
        <v>52</v>
      </c>
      <c r="C10" s="108"/>
      <c r="D10" s="94" t="s">
        <v>53</v>
      </c>
      <c r="E10" s="94" t="s">
        <v>54</v>
      </c>
      <c r="F10" s="94" t="s">
        <v>55</v>
      </c>
      <c r="G10" s="94" t="s">
        <v>56</v>
      </c>
      <c r="H10" s="94" t="s">
        <v>57</v>
      </c>
      <c r="I10" s="94" t="s">
        <v>58</v>
      </c>
      <c r="J10" s="94"/>
      <c r="K10" s="94" t="s">
        <v>31</v>
      </c>
      <c r="L10" s="94" t="s">
        <v>34</v>
      </c>
      <c r="M10" s="113" t="s">
        <v>31</v>
      </c>
      <c r="N10" s="94" t="s">
        <v>34</v>
      </c>
      <c r="O10" s="94" t="s">
        <v>59</v>
      </c>
      <c r="P10" s="114"/>
      <c r="Q10" s="119" t="s">
        <v>60</v>
      </c>
      <c r="R10" s="119" t="s">
        <v>61</v>
      </c>
      <c r="S10" s="114" t="s">
        <v>62</v>
      </c>
      <c r="T10" s="120" t="s">
        <v>63</v>
      </c>
      <c r="U10" s="121" t="s">
        <v>64</v>
      </c>
      <c r="V10" s="122" t="s">
        <v>65</v>
      </c>
      <c r="W10" s="123"/>
      <c r="X10" s="124"/>
      <c r="Y10" s="124"/>
      <c r="Z10" s="133" t="s">
        <v>66</v>
      </c>
      <c r="AA10" s="133" t="s">
        <v>51</v>
      </c>
      <c r="AB10" s="94" t="s">
        <v>67</v>
      </c>
      <c r="AC10" s="124"/>
      <c r="AD10" s="124"/>
      <c r="AE10" s="134"/>
      <c r="AF10" s="134"/>
      <c r="AG10" s="134"/>
      <c r="AH10" s="134"/>
      <c r="AJ10" s="86" t="s">
        <v>132</v>
      </c>
      <c r="AK10" s="86" t="s">
        <v>134</v>
      </c>
    </row>
    <row r="12" spans="1:37">
      <c r="B12" s="144" t="s">
        <v>135</v>
      </c>
    </row>
    <row r="13" spans="1:37">
      <c r="B13" s="97" t="s">
        <v>136</v>
      </c>
    </row>
    <row r="14" spans="1:37" ht="38.25">
      <c r="A14" s="95">
        <v>1</v>
      </c>
      <c r="B14" s="96" t="s">
        <v>137</v>
      </c>
      <c r="C14" s="97" t="s">
        <v>138</v>
      </c>
      <c r="D14" s="151" t="s">
        <v>191</v>
      </c>
      <c r="E14" s="99">
        <v>331.2</v>
      </c>
      <c r="F14" s="100" t="s">
        <v>139</v>
      </c>
      <c r="H14" s="101">
        <f t="shared" ref="H14:H19" si="0">ROUND(E14*G14,2)</f>
        <v>0</v>
      </c>
      <c r="J14" s="101">
        <f t="shared" ref="J14:J19" si="1">ROUND(E14*G14,2)</f>
        <v>0</v>
      </c>
      <c r="L14" s="102">
        <f t="shared" ref="L14:L19" si="2">E14*K14</f>
        <v>0</v>
      </c>
      <c r="N14" s="99">
        <f t="shared" ref="N14:N19" si="3">E14*M14</f>
        <v>0</v>
      </c>
      <c r="O14" s="100">
        <v>20</v>
      </c>
      <c r="P14" s="100" t="s">
        <v>140</v>
      </c>
      <c r="V14" s="103" t="s">
        <v>105</v>
      </c>
      <c r="W14" s="104">
        <v>75.688999999999993</v>
      </c>
      <c r="X14" s="97" t="s">
        <v>141</v>
      </c>
      <c r="Y14" s="97" t="s">
        <v>138</v>
      </c>
      <c r="Z14" s="100" t="s">
        <v>142</v>
      </c>
      <c r="AB14" s="100">
        <v>1</v>
      </c>
      <c r="AJ14" s="86" t="s">
        <v>143</v>
      </c>
      <c r="AK14" s="86" t="s">
        <v>144</v>
      </c>
    </row>
    <row r="15" spans="1:37">
      <c r="A15" s="95">
        <v>2</v>
      </c>
      <c r="B15" s="96" t="s">
        <v>137</v>
      </c>
      <c r="C15" s="97" t="s">
        <v>145</v>
      </c>
      <c r="D15" s="98" t="s">
        <v>146</v>
      </c>
      <c r="E15" s="99">
        <v>331.2</v>
      </c>
      <c r="F15" s="100" t="s">
        <v>139</v>
      </c>
      <c r="H15" s="101">
        <f t="shared" si="0"/>
        <v>0</v>
      </c>
      <c r="J15" s="101">
        <f t="shared" si="1"/>
        <v>0</v>
      </c>
      <c r="L15" s="102">
        <f t="shared" si="2"/>
        <v>0</v>
      </c>
      <c r="N15" s="99">
        <f t="shared" si="3"/>
        <v>0</v>
      </c>
      <c r="O15" s="100">
        <v>20</v>
      </c>
      <c r="P15" s="100" t="s">
        <v>140</v>
      </c>
      <c r="V15" s="103" t="s">
        <v>105</v>
      </c>
      <c r="W15" s="104">
        <v>14.242000000000001</v>
      </c>
      <c r="X15" s="97" t="s">
        <v>147</v>
      </c>
      <c r="Y15" s="97" t="s">
        <v>145</v>
      </c>
      <c r="Z15" s="100" t="s">
        <v>142</v>
      </c>
      <c r="AB15" s="100">
        <v>1</v>
      </c>
      <c r="AJ15" s="86" t="s">
        <v>143</v>
      </c>
      <c r="AK15" s="86" t="s">
        <v>144</v>
      </c>
    </row>
    <row r="16" spans="1:37" ht="25.5">
      <c r="A16" s="95">
        <v>3</v>
      </c>
      <c r="B16" s="96" t="s">
        <v>137</v>
      </c>
      <c r="C16" s="97" t="s">
        <v>148</v>
      </c>
      <c r="D16" s="151" t="s">
        <v>192</v>
      </c>
      <c r="E16" s="99">
        <v>108</v>
      </c>
      <c r="F16" s="100" t="s">
        <v>139</v>
      </c>
      <c r="H16" s="101">
        <f t="shared" si="0"/>
        <v>0</v>
      </c>
      <c r="J16" s="101">
        <f t="shared" si="1"/>
        <v>0</v>
      </c>
      <c r="L16" s="102">
        <f t="shared" si="2"/>
        <v>0</v>
      </c>
      <c r="N16" s="99">
        <f t="shared" si="3"/>
        <v>0</v>
      </c>
      <c r="O16" s="100">
        <v>20</v>
      </c>
      <c r="P16" s="100" t="s">
        <v>140</v>
      </c>
      <c r="V16" s="103" t="s">
        <v>105</v>
      </c>
      <c r="W16" s="104">
        <v>30.78</v>
      </c>
      <c r="X16" s="97" t="s">
        <v>149</v>
      </c>
      <c r="Y16" s="97" t="s">
        <v>148</v>
      </c>
      <c r="Z16" s="100" t="s">
        <v>150</v>
      </c>
      <c r="AB16" s="100">
        <v>1</v>
      </c>
      <c r="AJ16" s="86" t="s">
        <v>143</v>
      </c>
      <c r="AK16" s="86" t="s">
        <v>144</v>
      </c>
    </row>
    <row r="17" spans="1:37" ht="25.5">
      <c r="A17" s="95">
        <v>4</v>
      </c>
      <c r="B17" s="96" t="s">
        <v>151</v>
      </c>
      <c r="C17" s="97" t="s">
        <v>152</v>
      </c>
      <c r="D17" s="151" t="s">
        <v>193</v>
      </c>
      <c r="E17" s="99">
        <v>176.64</v>
      </c>
      <c r="F17" s="100" t="s">
        <v>139</v>
      </c>
      <c r="H17" s="101">
        <f t="shared" si="0"/>
        <v>0</v>
      </c>
      <c r="J17" s="101">
        <f t="shared" si="1"/>
        <v>0</v>
      </c>
      <c r="L17" s="102">
        <f t="shared" si="2"/>
        <v>0</v>
      </c>
      <c r="N17" s="99">
        <f t="shared" si="3"/>
        <v>0</v>
      </c>
      <c r="O17" s="100">
        <v>20</v>
      </c>
      <c r="P17" s="100" t="s">
        <v>140</v>
      </c>
      <c r="V17" s="103" t="s">
        <v>105</v>
      </c>
      <c r="W17" s="104">
        <v>231.01400000000001</v>
      </c>
      <c r="X17" s="97" t="s">
        <v>153</v>
      </c>
      <c r="Y17" s="97" t="s">
        <v>152</v>
      </c>
      <c r="Z17" s="100" t="s">
        <v>154</v>
      </c>
      <c r="AB17" s="100">
        <v>1</v>
      </c>
      <c r="AJ17" s="86" t="s">
        <v>143</v>
      </c>
      <c r="AK17" s="86" t="s">
        <v>144</v>
      </c>
    </row>
    <row r="18" spans="1:37">
      <c r="A18" s="95">
        <v>5</v>
      </c>
      <c r="B18" s="96" t="s">
        <v>151</v>
      </c>
      <c r="C18" s="97" t="s">
        <v>155</v>
      </c>
      <c r="D18" s="98" t="s">
        <v>156</v>
      </c>
      <c r="E18" s="99">
        <v>176.64</v>
      </c>
      <c r="F18" s="100" t="s">
        <v>139</v>
      </c>
      <c r="H18" s="101">
        <f t="shared" si="0"/>
        <v>0</v>
      </c>
      <c r="J18" s="101">
        <f t="shared" si="1"/>
        <v>0</v>
      </c>
      <c r="L18" s="102">
        <f t="shared" si="2"/>
        <v>0</v>
      </c>
      <c r="N18" s="99">
        <f t="shared" si="3"/>
        <v>0</v>
      </c>
      <c r="O18" s="100">
        <v>20</v>
      </c>
      <c r="P18" s="100" t="s">
        <v>140</v>
      </c>
      <c r="V18" s="103" t="s">
        <v>105</v>
      </c>
      <c r="W18" s="104">
        <v>48.576000000000001</v>
      </c>
      <c r="X18" s="97" t="s">
        <v>157</v>
      </c>
      <c r="Y18" s="97" t="s">
        <v>155</v>
      </c>
      <c r="Z18" s="100" t="s">
        <v>154</v>
      </c>
      <c r="AB18" s="100">
        <v>1</v>
      </c>
      <c r="AJ18" s="86" t="s">
        <v>143</v>
      </c>
      <c r="AK18" s="86" t="s">
        <v>144</v>
      </c>
    </row>
    <row r="19" spans="1:37">
      <c r="A19" s="95">
        <v>6</v>
      </c>
      <c r="B19" s="96" t="s">
        <v>158</v>
      </c>
      <c r="C19" s="97" t="s">
        <v>159</v>
      </c>
      <c r="D19" s="98" t="s">
        <v>160</v>
      </c>
      <c r="E19" s="99">
        <v>615.84</v>
      </c>
      <c r="F19" s="100" t="s">
        <v>139</v>
      </c>
      <c r="H19" s="101">
        <f t="shared" si="0"/>
        <v>0</v>
      </c>
      <c r="J19" s="101">
        <f t="shared" si="1"/>
        <v>0</v>
      </c>
      <c r="L19" s="102">
        <f t="shared" si="2"/>
        <v>0</v>
      </c>
      <c r="N19" s="99">
        <f t="shared" si="3"/>
        <v>0</v>
      </c>
      <c r="O19" s="100">
        <v>20</v>
      </c>
      <c r="P19" s="100" t="s">
        <v>140</v>
      </c>
      <c r="V19" s="103" t="s">
        <v>105</v>
      </c>
      <c r="X19" s="97" t="s">
        <v>161</v>
      </c>
      <c r="Y19" s="97" t="s">
        <v>159</v>
      </c>
      <c r="Z19" s="100" t="s">
        <v>142</v>
      </c>
      <c r="AB19" s="100">
        <v>1</v>
      </c>
      <c r="AJ19" s="86" t="s">
        <v>143</v>
      </c>
      <c r="AK19" s="86" t="s">
        <v>144</v>
      </c>
    </row>
    <row r="20" spans="1:37">
      <c r="D20" s="145" t="s">
        <v>162</v>
      </c>
      <c r="E20" s="146">
        <f>J20</f>
        <v>0</v>
      </c>
      <c r="H20" s="146">
        <f>SUM(H12:H19)</f>
        <v>0</v>
      </c>
      <c r="I20" s="146">
        <f>SUM(I12:I19)</f>
        <v>0</v>
      </c>
      <c r="J20" s="146">
        <f>SUM(J12:J19)</f>
        <v>0</v>
      </c>
      <c r="L20" s="147">
        <f>SUM(L12:L19)</f>
        <v>0</v>
      </c>
      <c r="N20" s="148">
        <f>SUM(N12:N19)</f>
        <v>0</v>
      </c>
      <c r="W20" s="104">
        <f>SUM(W12:W19)</f>
        <v>400.30100000000004</v>
      </c>
    </row>
    <row r="22" spans="1:37">
      <c r="B22" s="97" t="s">
        <v>163</v>
      </c>
    </row>
    <row r="23" spans="1:37" ht="38.25">
      <c r="A23" s="95">
        <v>7</v>
      </c>
      <c r="B23" s="96" t="s">
        <v>164</v>
      </c>
      <c r="C23" s="97" t="s">
        <v>165</v>
      </c>
      <c r="D23" s="151" t="s">
        <v>194</v>
      </c>
      <c r="E23" s="99">
        <v>540</v>
      </c>
      <c r="F23" s="100" t="s">
        <v>166</v>
      </c>
      <c r="H23" s="101">
        <f>ROUND(E23*G23,2)</f>
        <v>0</v>
      </c>
      <c r="J23" s="101">
        <f>ROUND(E23*G23,2)</f>
        <v>0</v>
      </c>
      <c r="K23" s="102">
        <v>0.38625999999999999</v>
      </c>
      <c r="L23" s="102">
        <f>E23*K23</f>
        <v>208.5804</v>
      </c>
      <c r="N23" s="99">
        <f>E23*M23</f>
        <v>0</v>
      </c>
      <c r="O23" s="100">
        <v>20</v>
      </c>
      <c r="P23" s="100" t="s">
        <v>140</v>
      </c>
      <c r="V23" s="103" t="s">
        <v>105</v>
      </c>
      <c r="W23" s="104">
        <v>36.19</v>
      </c>
      <c r="X23" s="97" t="s">
        <v>167</v>
      </c>
      <c r="Y23" s="97" t="s">
        <v>165</v>
      </c>
      <c r="Z23" s="100" t="s">
        <v>168</v>
      </c>
      <c r="AB23" s="100">
        <v>7</v>
      </c>
      <c r="AJ23" s="86" t="s">
        <v>143</v>
      </c>
      <c r="AK23" s="86" t="s">
        <v>144</v>
      </c>
    </row>
    <row r="24" spans="1:37" ht="38.25">
      <c r="A24" s="95">
        <v>8</v>
      </c>
      <c r="B24" s="96" t="s">
        <v>164</v>
      </c>
      <c r="C24" s="97" t="s">
        <v>169</v>
      </c>
      <c r="D24" s="151" t="s">
        <v>195</v>
      </c>
      <c r="E24" s="99">
        <v>2160</v>
      </c>
      <c r="F24" s="100" t="s">
        <v>166</v>
      </c>
      <c r="H24" s="101">
        <f>ROUND(E24*G24,2)</f>
        <v>0</v>
      </c>
      <c r="J24" s="101">
        <f>ROUND(E24*G24,2)</f>
        <v>0</v>
      </c>
      <c r="K24" s="102">
        <v>0.48574000000000001</v>
      </c>
      <c r="L24" s="102">
        <f>E24*K24</f>
        <v>1049.1984</v>
      </c>
      <c r="N24" s="99">
        <f>E24*M24</f>
        <v>0</v>
      </c>
      <c r="O24" s="100">
        <v>20</v>
      </c>
      <c r="P24" s="100" t="s">
        <v>140</v>
      </c>
      <c r="V24" s="103" t="s">
        <v>105</v>
      </c>
      <c r="W24" s="104">
        <v>116.64</v>
      </c>
      <c r="X24" s="97" t="s">
        <v>170</v>
      </c>
      <c r="Y24" s="97" t="s">
        <v>169</v>
      </c>
      <c r="Z24" s="100" t="s">
        <v>168</v>
      </c>
      <c r="AB24" s="100">
        <v>7</v>
      </c>
      <c r="AJ24" s="86" t="s">
        <v>143</v>
      </c>
      <c r="AK24" s="86" t="s">
        <v>144</v>
      </c>
    </row>
    <row r="25" spans="1:37">
      <c r="D25" s="145" t="s">
        <v>171</v>
      </c>
      <c r="E25" s="146">
        <f>J25</f>
        <v>0</v>
      </c>
      <c r="H25" s="146">
        <f>SUM(H22:H24)</f>
        <v>0</v>
      </c>
      <c r="I25" s="146">
        <f>SUM(I22:I24)</f>
        <v>0</v>
      </c>
      <c r="J25" s="146">
        <f>SUM(J22:J24)</f>
        <v>0</v>
      </c>
      <c r="L25" s="147">
        <f>SUM(L22:L24)</f>
        <v>1257.7788</v>
      </c>
      <c r="N25" s="148">
        <f>SUM(N22:N24)</f>
        <v>0</v>
      </c>
      <c r="W25" s="104">
        <f>SUM(W22:W24)</f>
        <v>152.82999999999998</v>
      </c>
    </row>
    <row r="27" spans="1:37">
      <c r="B27" s="97" t="s">
        <v>172</v>
      </c>
    </row>
    <row r="28" spans="1:37" ht="25.5">
      <c r="A28" s="95">
        <v>9</v>
      </c>
      <c r="B28" s="96" t="s">
        <v>164</v>
      </c>
      <c r="C28" s="97" t="s">
        <v>173</v>
      </c>
      <c r="D28" s="98" t="s">
        <v>174</v>
      </c>
      <c r="E28" s="99">
        <v>17.2</v>
      </c>
      <c r="F28" s="100" t="s">
        <v>166</v>
      </c>
      <c r="H28" s="101">
        <f>ROUND(E28*G28,2)</f>
        <v>0</v>
      </c>
      <c r="J28" s="101">
        <f>ROUND(E28*G28,2)</f>
        <v>0</v>
      </c>
      <c r="K28" s="102">
        <v>0.29304000000000002</v>
      </c>
      <c r="L28" s="102">
        <f>E28*K28</f>
        <v>5.0402880000000003</v>
      </c>
      <c r="N28" s="99">
        <f>E28*M28</f>
        <v>0</v>
      </c>
      <c r="O28" s="100">
        <v>20</v>
      </c>
      <c r="P28" s="100" t="s">
        <v>140</v>
      </c>
      <c r="V28" s="103" t="s">
        <v>105</v>
      </c>
      <c r="W28" s="104">
        <v>8.0839999999999996</v>
      </c>
      <c r="X28" s="97" t="s">
        <v>175</v>
      </c>
      <c r="Y28" s="97" t="s">
        <v>173</v>
      </c>
      <c r="Z28" s="100" t="s">
        <v>176</v>
      </c>
      <c r="AB28" s="100">
        <v>1</v>
      </c>
      <c r="AJ28" s="86" t="s">
        <v>143</v>
      </c>
      <c r="AK28" s="86" t="s">
        <v>144</v>
      </c>
    </row>
    <row r="29" spans="1:37">
      <c r="A29" s="95">
        <v>10</v>
      </c>
      <c r="B29" s="96" t="s">
        <v>177</v>
      </c>
      <c r="C29" s="97" t="s">
        <v>178</v>
      </c>
      <c r="D29" s="98" t="s">
        <v>179</v>
      </c>
      <c r="E29" s="99">
        <v>3</v>
      </c>
      <c r="F29" s="100" t="s">
        <v>180</v>
      </c>
      <c r="I29" s="101">
        <f>ROUND(E29*G29,2)</f>
        <v>0</v>
      </c>
      <c r="J29" s="101">
        <f>ROUND(E29*G29,2)</f>
        <v>0</v>
      </c>
      <c r="K29" s="102">
        <v>3.82</v>
      </c>
      <c r="L29" s="102">
        <f>E29*K29</f>
        <v>11.459999999999999</v>
      </c>
      <c r="N29" s="99">
        <f>E29*M29</f>
        <v>0</v>
      </c>
      <c r="O29" s="100">
        <v>20</v>
      </c>
      <c r="P29" s="100" t="s">
        <v>140</v>
      </c>
      <c r="V29" s="103" t="s">
        <v>98</v>
      </c>
      <c r="X29" s="97" t="s">
        <v>181</v>
      </c>
      <c r="Y29" s="97" t="s">
        <v>178</v>
      </c>
      <c r="Z29" s="100" t="s">
        <v>182</v>
      </c>
      <c r="AA29" s="97" t="s">
        <v>140</v>
      </c>
      <c r="AB29" s="100">
        <v>8</v>
      </c>
      <c r="AJ29" s="86" t="s">
        <v>183</v>
      </c>
      <c r="AK29" s="86" t="s">
        <v>144</v>
      </c>
    </row>
    <row r="30" spans="1:37" ht="25.5">
      <c r="A30" s="95">
        <v>11</v>
      </c>
      <c r="B30" s="96" t="s">
        <v>164</v>
      </c>
      <c r="C30" s="97" t="s">
        <v>184</v>
      </c>
      <c r="D30" s="98" t="s">
        <v>185</v>
      </c>
      <c r="E30" s="99">
        <v>1465.0920000000001</v>
      </c>
      <c r="F30" s="100" t="s">
        <v>186</v>
      </c>
      <c r="H30" s="101">
        <f>ROUND(E30*G30,2)</f>
        <v>0</v>
      </c>
      <c r="J30" s="101">
        <f>ROUND(E30*G30,2)</f>
        <v>0</v>
      </c>
      <c r="L30" s="102">
        <f>E30*K30</f>
        <v>0</v>
      </c>
      <c r="N30" s="99">
        <f>E30*M30</f>
        <v>0</v>
      </c>
      <c r="O30" s="100">
        <v>20</v>
      </c>
      <c r="P30" s="100" t="s">
        <v>140</v>
      </c>
      <c r="V30" s="103" t="s">
        <v>105</v>
      </c>
      <c r="W30" s="104">
        <v>29.302</v>
      </c>
      <c r="X30" s="97" t="s">
        <v>187</v>
      </c>
      <c r="Y30" s="97" t="s">
        <v>184</v>
      </c>
      <c r="Z30" s="100" t="s">
        <v>168</v>
      </c>
      <c r="AB30" s="100">
        <v>1</v>
      </c>
      <c r="AJ30" s="86" t="s">
        <v>143</v>
      </c>
      <c r="AK30" s="86" t="s">
        <v>144</v>
      </c>
    </row>
    <row r="31" spans="1:37">
      <c r="D31" s="145" t="s">
        <v>188</v>
      </c>
      <c r="E31" s="146">
        <f>J31</f>
        <v>0</v>
      </c>
      <c r="H31" s="146">
        <f>SUM(H27:H30)</f>
        <v>0</v>
      </c>
      <c r="I31" s="146">
        <f>SUM(I27:I30)</f>
        <v>0</v>
      </c>
      <c r="J31" s="146">
        <f>SUM(J27:J30)</f>
        <v>0</v>
      </c>
      <c r="L31" s="147">
        <f>SUM(L27:L30)</f>
        <v>16.500287999999998</v>
      </c>
      <c r="N31" s="148">
        <f>SUM(N27:N30)</f>
        <v>0</v>
      </c>
      <c r="W31" s="104">
        <f>SUM(W27:W30)</f>
        <v>37.385999999999996</v>
      </c>
    </row>
    <row r="33" spans="4:23">
      <c r="D33" s="145" t="s">
        <v>189</v>
      </c>
      <c r="E33" s="146">
        <f>J33</f>
        <v>0</v>
      </c>
      <c r="H33" s="146">
        <f>+H20+H25+H31</f>
        <v>0</v>
      </c>
      <c r="I33" s="146">
        <f>+I20+I25+I31</f>
        <v>0</v>
      </c>
      <c r="J33" s="146">
        <f>+J20+J25+J31</f>
        <v>0</v>
      </c>
      <c r="L33" s="147">
        <f>+L20+L25+L31</f>
        <v>1274.279088</v>
      </c>
      <c r="N33" s="148">
        <f>+N20+N25+N31</f>
        <v>0</v>
      </c>
      <c r="W33" s="104">
        <f>+W20+W25+W31</f>
        <v>590.51700000000005</v>
      </c>
    </row>
    <row r="35" spans="4:23">
      <c r="D35" s="150" t="s">
        <v>190</v>
      </c>
      <c r="E35" s="146">
        <f>J35</f>
        <v>0</v>
      </c>
      <c r="H35" s="146">
        <f>+H33</f>
        <v>0</v>
      </c>
      <c r="I35" s="146">
        <f>+I33</f>
        <v>0</v>
      </c>
      <c r="J35" s="146">
        <f>+J33</f>
        <v>0</v>
      </c>
      <c r="L35" s="147">
        <f>+L33</f>
        <v>1274.279088</v>
      </c>
      <c r="N35" s="148">
        <f>+N33</f>
        <v>0</v>
      </c>
      <c r="W35" s="104">
        <f>+W33</f>
        <v>590.51700000000005</v>
      </c>
    </row>
  </sheetData>
  <printOptions horizontalCentered="1"/>
  <pageMargins left="0.39305555555555599" right="0.35416666666666702" top="0.62916666666666698" bottom="0.59027777777777801" header="0.51180555555555596" footer="0.35416666666666702"/>
  <pageSetup paperSize="9" orientation="portrait" r:id="rId1"/>
  <headerFooter alignWithMargins="0">
    <oddFooter>&amp;R&amp;"Arial Narrow,Obyčejné"&amp;8Strana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5</vt:i4>
      </vt:variant>
    </vt:vector>
  </HeadingPairs>
  <TitlesOfParts>
    <vt:vector size="8" baseType="lpstr">
      <vt:lpstr>Kryci list</vt:lpstr>
      <vt:lpstr>Rekapitulacia</vt:lpstr>
      <vt:lpstr>Prehlad</vt:lpstr>
      <vt:lpstr>Prehlad!Názvy_tlače</vt:lpstr>
      <vt:lpstr>Rekapitulacia!Názvy_tlače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pc</cp:lastModifiedBy>
  <cp:lastPrinted>2021-02-01T08:26:33Z</cp:lastPrinted>
  <dcterms:created xsi:type="dcterms:W3CDTF">1999-04-06T07:39:00Z</dcterms:created>
  <dcterms:modified xsi:type="dcterms:W3CDTF">2021-02-01T08:26:59Z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</Properties>
</file>