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PROJEKTY 2019\Projekt ulica Poza Domy 2019 vytíčenie\VO + rozpočet 19.8.2020\Výzva na predkladanie cenových ponúk + prílohy\"/>
    </mc:Choice>
  </mc:AlternateContent>
  <bookViews>
    <workbookView xWindow="0" yWindow="0" windowWidth="28800" windowHeight="13725" tabRatio="500" activeTab="2"/>
  </bookViews>
  <sheets>
    <sheet name="Kryci list" sheetId="6" r:id="rId1"/>
    <sheet name="Rekapitulacia" sheetId="5" r:id="rId2"/>
    <sheet name="Prehlad" sheetId="3" r:id="rId3"/>
  </sheets>
  <definedNames>
    <definedName name="Excel_BuiltIn__FilterDatabase">#REF!</definedName>
    <definedName name="Excel_BuiltIn_Print_Area" localSheetId="0">'Kryci list'!$A:$J</definedName>
    <definedName name="Excel_BuiltIn_Print_Area" localSheetId="2">Prehlad!$A:$O</definedName>
    <definedName name="Excel_BuiltIn_Print_Area" localSheetId="1">Rekapitulacia!$A:$G</definedName>
    <definedName name="fakt1R">#REF!</definedName>
    <definedName name="_xlnm.Print_Titles" localSheetId="2">Prehlad!$8:$10</definedName>
    <definedName name="_xlnm.Print_Titles" localSheetId="1">Rekapitulacia!$8:$10</definedName>
  </definedNames>
  <calcPr calcId="152511"/>
</workbook>
</file>

<file path=xl/calcChain.xml><?xml version="1.0" encoding="utf-8"?>
<calcChain xmlns="http://schemas.openxmlformats.org/spreadsheetml/2006/main">
  <c r="I30" i="6" l="1"/>
  <c r="J30" i="6" s="1"/>
  <c r="C14" i="5"/>
  <c r="W32" i="3"/>
  <c r="G14" i="5" s="1"/>
  <c r="N32" i="3"/>
  <c r="F14" i="5" s="1"/>
  <c r="I32" i="3"/>
  <c r="N31" i="3"/>
  <c r="L31" i="3"/>
  <c r="L32" i="3" s="1"/>
  <c r="E14" i="5" s="1"/>
  <c r="J31" i="3"/>
  <c r="J32" i="3" s="1"/>
  <c r="H31" i="3"/>
  <c r="H32" i="3" s="1"/>
  <c r="B14" i="5" s="1"/>
  <c r="W28" i="3"/>
  <c r="G13" i="5" s="1"/>
  <c r="I28" i="3"/>
  <c r="C13" i="5" s="1"/>
  <c r="N27" i="3"/>
  <c r="L27" i="3"/>
  <c r="J27" i="3"/>
  <c r="H27" i="3"/>
  <c r="N25" i="3"/>
  <c r="L25" i="3"/>
  <c r="L28" i="3" s="1"/>
  <c r="E13" i="5" s="1"/>
  <c r="J25" i="3"/>
  <c r="H25" i="3"/>
  <c r="W22" i="3"/>
  <c r="W34" i="3" s="1"/>
  <c r="I22" i="3"/>
  <c r="N21" i="3"/>
  <c r="L21" i="3"/>
  <c r="J21" i="3"/>
  <c r="H21" i="3"/>
  <c r="N20" i="3"/>
  <c r="L20" i="3"/>
  <c r="J20" i="3"/>
  <c r="H20" i="3"/>
  <c r="N19" i="3"/>
  <c r="L19" i="3"/>
  <c r="J19" i="3"/>
  <c r="H19" i="3"/>
  <c r="N18" i="3"/>
  <c r="L18" i="3"/>
  <c r="J18" i="3"/>
  <c r="H18" i="3"/>
  <c r="N17" i="3"/>
  <c r="L17" i="3"/>
  <c r="J17" i="3"/>
  <c r="H17" i="3"/>
  <c r="N16" i="3"/>
  <c r="L16" i="3"/>
  <c r="J16" i="3"/>
  <c r="H16" i="3"/>
  <c r="F1" i="6"/>
  <c r="F12" i="6"/>
  <c r="J12" i="6"/>
  <c r="F13" i="6"/>
  <c r="J13" i="6"/>
  <c r="F14" i="6"/>
  <c r="J14" i="6"/>
  <c r="F17" i="6"/>
  <c r="F18" i="6"/>
  <c r="F19" i="6"/>
  <c r="J20" i="6"/>
  <c r="J26" i="6"/>
  <c r="D8" i="3"/>
  <c r="B8" i="5"/>
  <c r="H22" i="3" l="1"/>
  <c r="J28" i="3"/>
  <c r="E28" i="3" s="1"/>
  <c r="N28" i="3"/>
  <c r="F13" i="5" s="1"/>
  <c r="H28" i="3"/>
  <c r="B13" i="5" s="1"/>
  <c r="I34" i="3"/>
  <c r="I36" i="3" s="1"/>
  <c r="C18" i="5" s="1"/>
  <c r="L22" i="3"/>
  <c r="L34" i="3" s="1"/>
  <c r="J22" i="3"/>
  <c r="N22" i="3"/>
  <c r="N34" i="3" s="1"/>
  <c r="B12" i="5"/>
  <c r="E16" i="6"/>
  <c r="E20" i="6" s="1"/>
  <c r="C15" i="5"/>
  <c r="D13" i="5"/>
  <c r="W36" i="3"/>
  <c r="G18" i="5" s="1"/>
  <c r="G15" i="5"/>
  <c r="D14" i="5"/>
  <c r="E32" i="3"/>
  <c r="C12" i="5"/>
  <c r="G12" i="5"/>
  <c r="E22" i="3"/>
  <c r="F12" i="5" l="1"/>
  <c r="H34" i="3"/>
  <c r="J34" i="3"/>
  <c r="E34" i="3" s="1"/>
  <c r="E12" i="5"/>
  <c r="D12" i="5"/>
  <c r="N36" i="3"/>
  <c r="F18" i="5" s="1"/>
  <c r="F15" i="5"/>
  <c r="L36" i="3"/>
  <c r="E18" i="5" s="1"/>
  <c r="E15" i="5"/>
  <c r="D16" i="6"/>
  <c r="H36" i="3"/>
  <c r="B18" i="5" s="1"/>
  <c r="B15" i="5"/>
  <c r="J36" i="3" l="1"/>
  <c r="D18" i="5" s="1"/>
  <c r="D15" i="5"/>
  <c r="E36" i="3"/>
  <c r="F22" i="6"/>
  <c r="F16" i="6"/>
  <c r="F20" i="6" s="1"/>
  <c r="D20" i="6"/>
  <c r="F24" i="6"/>
  <c r="F23" i="6"/>
  <c r="F25" i="6"/>
  <c r="F26" i="6" l="1"/>
  <c r="J28" i="6" s="1"/>
  <c r="I29" i="6" l="1"/>
  <c r="J29" i="6" s="1"/>
  <c r="J31" i="6" s="1"/>
</calcChain>
</file>

<file path=xl/sharedStrings.xml><?xml version="1.0" encoding="utf-8"?>
<sst xmlns="http://schemas.openxmlformats.org/spreadsheetml/2006/main" count="330" uniqueCount="178">
  <si>
    <t>Dodávateľ:</t>
  </si>
  <si>
    <t>Odberateľ:</t>
  </si>
  <si>
    <t xml:space="preserve"> </t>
  </si>
  <si>
    <t>DPH</t>
  </si>
  <si>
    <t>V module</t>
  </si>
  <si>
    <t>Hlavička1</t>
  </si>
  <si>
    <t>Mena</t>
  </si>
  <si>
    <t>Hlavička2</t>
  </si>
  <si>
    <t>Obdobie</t>
  </si>
  <si>
    <t xml:space="preserve">Projektant: </t>
  </si>
  <si>
    <t>Rozpočet</t>
  </si>
  <si>
    <t>Prehľad rozpočtových nákladov v</t>
  </si>
  <si>
    <t>EUR</t>
  </si>
  <si>
    <t>Čerpanie</t>
  </si>
  <si>
    <t>Súpis vykonaných prác a dodávok v</t>
  </si>
  <si>
    <t>za obdobie</t>
  </si>
  <si>
    <t>Mesiac 2011</t>
  </si>
  <si>
    <t>VK</t>
  </si>
  <si>
    <t>Prehľad kalkulovaných nákladov v</t>
  </si>
  <si>
    <t>VF</t>
  </si>
  <si>
    <t>Por.</t>
  </si>
  <si>
    <t>Kód</t>
  </si>
  <si>
    <t>Kód položky</t>
  </si>
  <si>
    <t>Popis položky, stavebného dielu, remesla,</t>
  </si>
  <si>
    <t>Množstvo</t>
  </si>
  <si>
    <t>Merná</t>
  </si>
  <si>
    <t>Jednotková</t>
  </si>
  <si>
    <t>Konštrukcie</t>
  </si>
  <si>
    <t>Špecifikovaný</t>
  </si>
  <si>
    <t>Spolu</t>
  </si>
  <si>
    <t>Hmotnosť v tonách</t>
  </si>
  <si>
    <t>Suť v tonách</t>
  </si>
  <si>
    <t>Pozícia</t>
  </si>
  <si>
    <t>Vyňatý</t>
  </si>
  <si>
    <t>Vysoká sadzba</t>
  </si>
  <si>
    <t>Typ</t>
  </si>
  <si>
    <t>Nh</t>
  </si>
  <si>
    <t>X</t>
  </si>
  <si>
    <t>Y</t>
  </si>
  <si>
    <t>Klasifikácia</t>
  </si>
  <si>
    <t>Katalógové</t>
  </si>
  <si>
    <t>AC</t>
  </si>
  <si>
    <t>AD</t>
  </si>
  <si>
    <t>Jedn. cena</t>
  </si>
  <si>
    <t>Index JC</t>
  </si>
  <si>
    <t>Index mn.</t>
  </si>
  <si>
    <t>číslo</t>
  </si>
  <si>
    <t>cen.</t>
  </si>
  <si>
    <t>výkaz-výmer</t>
  </si>
  <si>
    <t>výmera</t>
  </si>
  <si>
    <t>jednotka</t>
  </si>
  <si>
    <t>cena</t>
  </si>
  <si>
    <t>a práce</t>
  </si>
  <si>
    <t>materiál</t>
  </si>
  <si>
    <t>%</t>
  </si>
  <si>
    <t>rozpočtované</t>
  </si>
  <si>
    <t>od začiatku</t>
  </si>
  <si>
    <t>dodatok</t>
  </si>
  <si>
    <t>z režimu stavba</t>
  </si>
  <si>
    <t>DPH ( materiál )</t>
  </si>
  <si>
    <t>položky</t>
  </si>
  <si>
    <t>produkcie</t>
  </si>
  <si>
    <t>ceny</t>
  </si>
  <si>
    <t>Rekapitulácia rozpočtu v</t>
  </si>
  <si>
    <t>Rekapitulácia splátky v</t>
  </si>
  <si>
    <t>Rekapitulácia výrobnej kalkulácie v</t>
  </si>
  <si>
    <t>Popis položky, stavebného dielu, remesla</t>
  </si>
  <si>
    <t>Hmotnosť v t</t>
  </si>
  <si>
    <t>Miesto:</t>
  </si>
  <si>
    <t>Krycí list rozpočtu v</t>
  </si>
  <si>
    <t>Krycí list splátky v</t>
  </si>
  <si>
    <t>Krycí list výrobnej kalkulácie v</t>
  </si>
  <si>
    <t xml:space="preserve">Zmluva č.: </t>
  </si>
  <si>
    <t>Spracoval:</t>
  </si>
  <si>
    <t>Dňa:</t>
  </si>
  <si>
    <t>IČO:</t>
  </si>
  <si>
    <t>DIČ:</t>
  </si>
  <si>
    <t>Projektant:</t>
  </si>
  <si>
    <t>A</t>
  </si>
  <si>
    <t xml:space="preserve"> ZRN</t>
  </si>
  <si>
    <t>Špecifikovaný materiál</t>
  </si>
  <si>
    <t>Spolu ZRN</t>
  </si>
  <si>
    <t>B</t>
  </si>
  <si>
    <t>IN - Individuálne náklady</t>
  </si>
  <si>
    <t xml:space="preserve"> HSV:</t>
  </si>
  <si>
    <t xml:space="preserve"> PSV:</t>
  </si>
  <si>
    <t xml:space="preserve"> MCE:</t>
  </si>
  <si>
    <t xml:space="preserve"> Iné:</t>
  </si>
  <si>
    <t xml:space="preserve"> Súčet:</t>
  </si>
  <si>
    <t xml:space="preserve">Súčet riadkov 6 až 9: </t>
  </si>
  <si>
    <t>C</t>
  </si>
  <si>
    <t>NUS - náklady umiestnenia stavby</t>
  </si>
  <si>
    <t>D</t>
  </si>
  <si>
    <t>ON - ostatné náklady</t>
  </si>
  <si>
    <t xml:space="preserve"> Ostatné náklady uvedené v rozpočte</t>
  </si>
  <si>
    <t xml:space="preserve">Sučet riadkov 11 až 14: </t>
  </si>
  <si>
    <t xml:space="preserve">Sučet riadkov 16 až 19: </t>
  </si>
  <si>
    <t>projektant, rozpočtár cenár</t>
  </si>
  <si>
    <t>pečiatka:</t>
  </si>
  <si>
    <t>E</t>
  </si>
  <si>
    <t>Celkové náklady</t>
  </si>
  <si>
    <t xml:space="preserve">Súčet riadkov 5, 10, 15 a 20: </t>
  </si>
  <si>
    <t>podpis:</t>
  </si>
  <si>
    <t>dátum:</t>
  </si>
  <si>
    <t xml:space="preserve">Sučet riadkov 21 až 23: </t>
  </si>
  <si>
    <t>F</t>
  </si>
  <si>
    <t>odberateľ, obstarávateľ</t>
  </si>
  <si>
    <t>dodávateľ, zhotoviteľ</t>
  </si>
  <si>
    <t xml:space="preserve">Odberateľ: Obec Hladovka </t>
  </si>
  <si>
    <t xml:space="preserve">JKSO : </t>
  </si>
  <si>
    <t xml:space="preserve">Dodávateľ: Konkurzom </t>
  </si>
  <si>
    <t>Stavba :  Úprava miestnej komunikácie v Obci Hladovka</t>
  </si>
  <si>
    <t>Hladovka</t>
  </si>
  <si>
    <t>JKSO :</t>
  </si>
  <si>
    <t xml:space="preserve">Obec Hladovka </t>
  </si>
  <si>
    <t xml:space="preserve">Konkurzom </t>
  </si>
  <si>
    <t xml:space="preserve"> Práce nadčas</t>
  </si>
  <si>
    <t xml:space="preserve"> Murárske výpomoce</t>
  </si>
  <si>
    <t xml:space="preserve"> Bez pevnej podlahy</t>
  </si>
  <si>
    <t xml:space="preserve"> Zariadenie staveniska</t>
  </si>
  <si>
    <t xml:space="preserve"> Prevádzkové vplyvy</t>
  </si>
  <si>
    <t xml:space="preserve"> Sťažené podmienky</t>
  </si>
  <si>
    <t xml:space="preserve"> Inžinierska činnosť</t>
  </si>
  <si>
    <t xml:space="preserve"> Projektové práce</t>
  </si>
  <si>
    <t xml:space="preserve"> DPH  20% z:</t>
  </si>
  <si>
    <t xml:space="preserve"> DPH   0% z:</t>
  </si>
  <si>
    <t xml:space="preserve"> Odpočet - prípočet</t>
  </si>
  <si>
    <t>Zaradenie</t>
  </si>
  <si>
    <t>pre KL</t>
  </si>
  <si>
    <t>Lev0</t>
  </si>
  <si>
    <t>pozícia</t>
  </si>
  <si>
    <t>PRÁCE A DODÁVKY HSV</t>
  </si>
  <si>
    <t>1 - ZEMNE PRÁCE</t>
  </si>
  <si>
    <t xml:space="preserve">                    </t>
  </si>
  <si>
    <t>45.11.21</t>
  </si>
  <si>
    <t>EK</t>
  </si>
  <si>
    <t>S</t>
  </si>
  <si>
    <t>221</t>
  </si>
  <si>
    <t>m2</t>
  </si>
  <si>
    <t>45.11.11</t>
  </si>
  <si>
    <t>001</t>
  </si>
  <si>
    <t>122202202</t>
  </si>
  <si>
    <t>m3</t>
  </si>
  <si>
    <t>45.11.24</t>
  </si>
  <si>
    <t>122202209</t>
  </si>
  <si>
    <t>Príplatok za lepivosť horn. tr. 3 pre cesty</t>
  </si>
  <si>
    <t>272</t>
  </si>
  <si>
    <t>132201102</t>
  </si>
  <si>
    <t>132201109</t>
  </si>
  <si>
    <t>Príplatok za lepivosť horniny tr. 3 v rýhach š. do 60 cm</t>
  </si>
  <si>
    <t>253</t>
  </si>
  <si>
    <t>162307112</t>
  </si>
  <si>
    <t>Vodor. premiestnenie výkop. horn. 1-4 1000 m</t>
  </si>
  <si>
    <t>171201201</t>
  </si>
  <si>
    <t>Uloženie sypaniny na skládku</t>
  </si>
  <si>
    <t xml:space="preserve">1 - ZEMNE PRÁCE  spolu: </t>
  </si>
  <si>
    <t>5 - KOMUNIKÁCIE</t>
  </si>
  <si>
    <t>564671111</t>
  </si>
  <si>
    <t>45.23.11</t>
  </si>
  <si>
    <t>564851111</t>
  </si>
  <si>
    <t xml:space="preserve">5 - KOMUNIKÁCIE  spolu: </t>
  </si>
  <si>
    <t>9 - OSTATNÉ KONŠTRUKCIE A PRÁCE</t>
  </si>
  <si>
    <t>998222011</t>
  </si>
  <si>
    <t>Presun hmôt pre pozemné komunikácie, kryt z kameniva</t>
  </si>
  <si>
    <t>t</t>
  </si>
  <si>
    <t xml:space="preserve">9 - OSTATNÉ KONŠTRUKCIE A PRÁCE  spolu: </t>
  </si>
  <si>
    <t xml:space="preserve">PRÁCE A DODÁVKY HSV  spolu: </t>
  </si>
  <si>
    <t>Za rozpočet celkom</t>
  </si>
  <si>
    <t>Odkopávky pre cesty v horn. tr. 3 nad 100 do 1 000 m3,  prava strana 470mx1,5m šírkax06m hĺbka=423m3, ľava strana 470mx 0,7m šírkax0,6m hĺbka =197,40m3</t>
  </si>
  <si>
    <t>Hĺbenie rýh šírka do 60 cm v horn. tr. 3 nad 100 m3 (470mx08m šírkax07m hĺbka=263,2m3)</t>
  </si>
  <si>
    <t xml:space="preserve">Spracoval:                              </t>
  </si>
  <si>
    <t xml:space="preserve">č. </t>
  </si>
  <si>
    <t xml:space="preserve">Dátum: </t>
  </si>
  <si>
    <t xml:space="preserve">Spracoval:                             </t>
  </si>
  <si>
    <t xml:space="preserve">Rozpočet: </t>
  </si>
  <si>
    <t>02713 Hladovka</t>
  </si>
  <si>
    <t>Podklad zo štrkodrte 0-32 mm hr. 15 mm, 470m dĺžka x 6,2m šírka= 2914m2 x 015m hrúbka= 437,10m3 = 830,49 t</t>
  </si>
  <si>
    <t>Podklad z kameniva hrub. drveného 0-63 mm hr. 500 mm, 470m x 2,2m šírka=1034m2x 0,50m hrúbka = 517m3 = 982,30t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</si>
</sst>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#,##0&quot; Sk&quot;;[Red]\-#,##0&quot; Sk&quot;"/>
    <numFmt numFmtId="165" formatCode="_-* #,##0&quot; Sk&quot;_-;\-* #,##0&quot; Sk&quot;_-;_-* &quot;- Sk&quot;_-;_-@_-"/>
    <numFmt numFmtId="166" formatCode="#,##0.000"/>
    <numFmt numFmtId="167" formatCode="#,##0.00000"/>
    <numFmt numFmtId="168" formatCode="0.000"/>
    <numFmt numFmtId="169" formatCode="0.00\ %"/>
    <numFmt numFmtId="170" formatCode="#,##0\ "/>
  </numFmts>
  <fonts count="17">
    <font>
      <sz val="10"/>
      <name val="Arial"/>
      <charset val="238"/>
    </font>
    <font>
      <b/>
      <sz val="7"/>
      <name val="Letter Gothic CE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0"/>
      <name val="Arial CE"/>
      <charset val="238"/>
    </font>
    <font>
      <b/>
      <sz val="18"/>
      <color indexed="62"/>
      <name val="Cambria"/>
      <family val="1"/>
      <charset val="238"/>
    </font>
    <font>
      <sz val="11"/>
      <color indexed="10"/>
      <name val="Calibri"/>
      <family val="2"/>
      <charset val="238"/>
    </font>
    <font>
      <sz val="8"/>
      <name val="Arial Narrow"/>
      <family val="2"/>
      <charset val="238"/>
    </font>
    <font>
      <b/>
      <sz val="8"/>
      <name val="Arial Narrow"/>
      <family val="2"/>
      <charset val="238"/>
    </font>
    <font>
      <sz val="8"/>
      <color indexed="9"/>
      <name val="Arial Narrow"/>
      <family val="2"/>
      <charset val="238"/>
    </font>
    <font>
      <b/>
      <sz val="8"/>
      <color indexed="9"/>
      <name val="Arial Narrow"/>
      <family val="2"/>
      <charset val="238"/>
    </font>
    <font>
      <b/>
      <sz val="10"/>
      <name val="Arial Narrow"/>
      <family val="2"/>
      <charset val="238"/>
    </font>
    <font>
      <sz val="8"/>
      <color indexed="12"/>
      <name val="Arial Narrow"/>
      <family val="2"/>
      <charset val="238"/>
    </font>
    <font>
      <sz val="10"/>
      <name val="Arial"/>
      <family val="2"/>
      <charset val="238"/>
    </font>
    <font>
      <b/>
      <sz val="8"/>
      <name val="Arial Narrow"/>
      <family val="2"/>
      <charset val="238"/>
    </font>
    <font>
      <sz val="8"/>
      <name val="Arial Narrow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26"/>
        <bgColor indexed="43"/>
      </patternFill>
    </fill>
    <fill>
      <patternFill patternType="solid">
        <fgColor indexed="22"/>
        <bgColor indexed="44"/>
      </patternFill>
    </fill>
    <fill>
      <patternFill patternType="solid">
        <fgColor indexed="31"/>
        <bgColor indexed="44"/>
      </patternFill>
    </fill>
    <fill>
      <patternFill patternType="solid">
        <fgColor indexed="43"/>
        <bgColor indexed="26"/>
      </patternFill>
    </fill>
    <fill>
      <patternFill patternType="solid">
        <fgColor indexed="46"/>
        <bgColor indexed="45"/>
      </patternFill>
    </fill>
    <fill>
      <patternFill patternType="solid">
        <fgColor indexed="23"/>
        <bgColor indexed="54"/>
      </patternFill>
    </fill>
    <fill>
      <patternFill patternType="solid">
        <fgColor indexed="19"/>
        <bgColor indexed="55"/>
      </patternFill>
    </fill>
  </fills>
  <borders count="65">
    <border>
      <left/>
      <right/>
      <top/>
      <bottom/>
      <diagonal/>
    </border>
    <border>
      <left style="thin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hair">
        <color indexed="8"/>
      </top>
      <bottom/>
      <diagonal/>
    </border>
    <border>
      <left style="hair">
        <color indexed="8"/>
      </left>
      <right/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/>
      <top/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double">
        <color indexed="8"/>
      </left>
      <right/>
      <top style="double">
        <color indexed="8"/>
      </top>
      <bottom style="hair">
        <color indexed="8"/>
      </bottom>
      <diagonal/>
    </border>
    <border>
      <left/>
      <right/>
      <top style="double">
        <color indexed="8"/>
      </top>
      <bottom style="hair">
        <color indexed="8"/>
      </bottom>
      <diagonal/>
    </border>
    <border>
      <left/>
      <right style="double">
        <color indexed="8"/>
      </right>
      <top style="double">
        <color indexed="8"/>
      </top>
      <bottom style="hair">
        <color indexed="8"/>
      </bottom>
      <diagonal/>
    </border>
    <border>
      <left style="double">
        <color indexed="8"/>
      </left>
      <right/>
      <top style="hair">
        <color indexed="8"/>
      </top>
      <bottom style="hair">
        <color indexed="8"/>
      </bottom>
      <diagonal/>
    </border>
    <border>
      <left/>
      <right style="double">
        <color indexed="8"/>
      </right>
      <top style="hair">
        <color indexed="8"/>
      </top>
      <bottom style="hair">
        <color indexed="8"/>
      </bottom>
      <diagonal/>
    </border>
    <border>
      <left style="double">
        <color indexed="8"/>
      </left>
      <right/>
      <top style="hair">
        <color indexed="8"/>
      </top>
      <bottom/>
      <diagonal/>
    </border>
    <border>
      <left/>
      <right style="double">
        <color indexed="8"/>
      </right>
      <top style="hair">
        <color indexed="8"/>
      </top>
      <bottom/>
      <diagonal/>
    </border>
    <border>
      <left style="double">
        <color indexed="8"/>
      </left>
      <right/>
      <top style="hair">
        <color indexed="8"/>
      </top>
      <bottom style="double">
        <color indexed="8"/>
      </bottom>
      <diagonal/>
    </border>
    <border>
      <left/>
      <right/>
      <top style="hair">
        <color indexed="8"/>
      </top>
      <bottom style="double">
        <color indexed="8"/>
      </bottom>
      <diagonal/>
    </border>
    <border>
      <left/>
      <right style="double">
        <color indexed="8"/>
      </right>
      <top style="hair">
        <color indexed="8"/>
      </top>
      <bottom style="double">
        <color indexed="8"/>
      </bottom>
      <diagonal/>
    </border>
    <border>
      <left style="double">
        <color indexed="8"/>
      </left>
      <right/>
      <top/>
      <bottom style="hair">
        <color indexed="8"/>
      </bottom>
      <diagonal/>
    </border>
    <border>
      <left/>
      <right style="double">
        <color indexed="8"/>
      </right>
      <top/>
      <bottom style="hair">
        <color indexed="8"/>
      </bottom>
      <diagonal/>
    </border>
    <border>
      <left style="double">
        <color indexed="8"/>
      </left>
      <right/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 style="double">
        <color indexed="8"/>
      </right>
      <top/>
      <bottom style="double">
        <color indexed="8"/>
      </bottom>
      <diagonal/>
    </border>
    <border>
      <left/>
      <right style="hair">
        <color indexed="8"/>
      </right>
      <top style="double">
        <color indexed="8"/>
      </top>
      <bottom style="hair">
        <color indexed="8"/>
      </bottom>
      <diagonal/>
    </border>
    <border>
      <left/>
      <right style="hair">
        <color indexed="8"/>
      </right>
      <top/>
      <bottom style="double">
        <color indexed="8"/>
      </bottom>
      <diagonal/>
    </border>
    <border>
      <left style="double">
        <color indexed="8"/>
      </left>
      <right style="hair">
        <color indexed="8"/>
      </right>
      <top style="double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double">
        <color indexed="8"/>
      </top>
      <bottom style="thin">
        <color indexed="8"/>
      </bottom>
      <diagonal/>
    </border>
    <border>
      <left style="hair">
        <color indexed="8"/>
      </left>
      <right style="double">
        <color indexed="8"/>
      </right>
      <top style="double">
        <color indexed="8"/>
      </top>
      <bottom style="thin">
        <color indexed="8"/>
      </bottom>
      <diagonal/>
    </border>
    <border>
      <left style="hair">
        <color indexed="8"/>
      </left>
      <right/>
      <top style="double">
        <color indexed="8"/>
      </top>
      <bottom style="thin">
        <color indexed="8"/>
      </bottom>
      <diagonal/>
    </border>
    <border>
      <left/>
      <right/>
      <top style="double">
        <color indexed="8"/>
      </top>
      <bottom style="thin">
        <color indexed="8"/>
      </bottom>
      <diagonal/>
    </border>
    <border>
      <left/>
      <right style="double">
        <color indexed="8"/>
      </right>
      <top style="double">
        <color indexed="8"/>
      </top>
      <bottom style="thin">
        <color indexed="8"/>
      </bottom>
      <diagonal/>
    </border>
    <border>
      <left style="double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double">
        <color indexed="8"/>
      </right>
      <top/>
      <bottom style="hair">
        <color indexed="8"/>
      </bottom>
      <diagonal/>
    </border>
    <border>
      <left/>
      <right/>
      <top style="thin">
        <color indexed="8"/>
      </top>
      <bottom style="hair">
        <color indexed="8"/>
      </bottom>
      <diagonal/>
    </border>
    <border>
      <left style="double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double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double">
        <color indexed="8"/>
      </right>
      <top style="hair">
        <color indexed="8"/>
      </top>
      <bottom/>
      <diagonal/>
    </border>
    <border>
      <left style="double">
        <color indexed="8"/>
      </left>
      <right style="hair">
        <color indexed="8"/>
      </right>
      <top style="hair">
        <color indexed="8"/>
      </top>
      <bottom style="double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double">
        <color indexed="8"/>
      </bottom>
      <diagonal/>
    </border>
    <border>
      <left style="hair">
        <color indexed="8"/>
      </left>
      <right/>
      <top style="hair">
        <color indexed="8"/>
      </top>
      <bottom style="double">
        <color indexed="8"/>
      </bottom>
      <diagonal/>
    </border>
    <border>
      <left style="medium">
        <color indexed="8"/>
      </left>
      <right style="double">
        <color indexed="8"/>
      </right>
      <top style="medium">
        <color indexed="8"/>
      </top>
      <bottom style="double">
        <color indexed="8"/>
      </bottom>
      <diagonal/>
    </border>
    <border>
      <left/>
      <right style="hair">
        <color indexed="8"/>
      </right>
      <top style="hair">
        <color indexed="8"/>
      </top>
      <bottom style="double">
        <color indexed="8"/>
      </bottom>
      <diagonal/>
    </border>
    <border>
      <left/>
      <right style="hair">
        <color indexed="8"/>
      </right>
      <top style="thin">
        <color indexed="8"/>
      </top>
      <bottom style="hair">
        <color indexed="8"/>
      </bottom>
      <diagonal/>
    </border>
    <border>
      <left style="double">
        <color indexed="8"/>
      </left>
      <right/>
      <top/>
      <bottom/>
      <diagonal/>
    </border>
    <border>
      <left/>
      <right/>
      <top style="double">
        <color indexed="8"/>
      </top>
      <bottom/>
      <diagonal/>
    </border>
    <border>
      <left style="hair">
        <color indexed="8"/>
      </left>
      <right/>
      <top style="double">
        <color indexed="8"/>
      </top>
      <bottom/>
      <diagonal/>
    </border>
    <border>
      <left style="hair">
        <color indexed="8"/>
      </left>
      <right/>
      <top/>
      <bottom style="double">
        <color indexed="8"/>
      </bottom>
      <diagonal/>
    </border>
    <border>
      <left style="double">
        <color indexed="8"/>
      </left>
      <right style="hair">
        <color indexed="8"/>
      </right>
      <top style="double">
        <color indexed="8"/>
      </top>
      <bottom style="double">
        <color indexed="8"/>
      </bottom>
      <diagonal/>
    </border>
    <border>
      <left style="hair">
        <color indexed="8"/>
      </left>
      <right/>
      <top style="double">
        <color indexed="8"/>
      </top>
      <bottom style="double">
        <color indexed="8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 style="hair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/>
      <top style="double">
        <color indexed="8"/>
      </top>
      <bottom/>
      <diagonal/>
    </border>
    <border>
      <left/>
      <right style="double">
        <color indexed="8"/>
      </right>
      <top style="double">
        <color indexed="8"/>
      </top>
      <bottom/>
      <diagonal/>
    </border>
    <border>
      <left/>
      <right style="double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2">
    <xf numFmtId="0" fontId="0" fillId="0" borderId="0"/>
    <xf numFmtId="0" fontId="1" fillId="0" borderId="1">
      <alignment vertical="center"/>
    </xf>
    <xf numFmtId="0" fontId="14" fillId="0" borderId="0" applyFill="0" applyBorder="0">
      <alignment vertical="center"/>
    </xf>
    <xf numFmtId="164" fontId="1" fillId="0" borderId="1"/>
    <xf numFmtId="0" fontId="14" fillId="0" borderId="1" applyFill="0"/>
    <xf numFmtId="165" fontId="14" fillId="0" borderId="0" applyFill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4" borderId="0" applyNumberFormat="0" applyBorder="0" applyAlignment="0" applyProtection="0"/>
    <xf numFmtId="0" fontId="3" fillId="6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8" borderId="0" applyNumberFormat="0" applyBorder="0" applyAlignment="0" applyProtection="0"/>
    <xf numFmtId="0" fontId="3" fillId="6" borderId="0" applyNumberFormat="0" applyBorder="0" applyAlignment="0" applyProtection="0"/>
    <xf numFmtId="0" fontId="3" fillId="3" borderId="0" applyNumberFormat="0" applyBorder="0" applyAlignment="0" applyProtection="0"/>
    <xf numFmtId="0" fontId="4" fillId="0" borderId="2" applyNumberFormat="0" applyFill="0" applyAlignment="0" applyProtection="0"/>
    <xf numFmtId="0" fontId="5" fillId="0" borderId="0"/>
    <xf numFmtId="0" fontId="6" fillId="0" borderId="0" applyNumberFormat="0" applyFill="0" applyBorder="0" applyAlignment="0" applyProtection="0"/>
    <xf numFmtId="0" fontId="5" fillId="0" borderId="0"/>
    <xf numFmtId="0" fontId="5" fillId="0" borderId="0"/>
    <xf numFmtId="0" fontId="1" fillId="0" borderId="0" applyBorder="0">
      <alignment vertical="center"/>
    </xf>
    <xf numFmtId="0" fontId="7" fillId="0" borderId="0" applyNumberFormat="0" applyFill="0" applyBorder="0" applyAlignment="0" applyProtection="0"/>
    <xf numFmtId="0" fontId="1" fillId="0" borderId="3">
      <alignment vertical="center"/>
    </xf>
  </cellStyleXfs>
  <cellXfs count="147">
    <xf numFmtId="0" fontId="0" fillId="0" borderId="0" xfId="0"/>
    <xf numFmtId="0" fontId="8" fillId="0" borderId="0" xfId="0" applyFont="1" applyAlignment="1" applyProtection="1">
      <alignment horizontal="right" vertical="top"/>
    </xf>
    <xf numFmtId="49" fontId="8" fillId="0" borderId="0" xfId="0" applyNumberFormat="1" applyFont="1" applyAlignment="1" applyProtection="1">
      <alignment horizontal="center" vertical="top"/>
    </xf>
    <xf numFmtId="49" fontId="8" fillId="0" borderId="0" xfId="0" applyNumberFormat="1" applyFont="1" applyAlignment="1" applyProtection="1">
      <alignment vertical="top"/>
    </xf>
    <xf numFmtId="49" fontId="8" fillId="0" borderId="0" xfId="0" applyNumberFormat="1" applyFont="1" applyAlignment="1" applyProtection="1">
      <alignment horizontal="left" vertical="top" wrapText="1"/>
    </xf>
    <xf numFmtId="166" fontId="8" fillId="0" borderId="0" xfId="0" applyNumberFormat="1" applyFont="1" applyAlignment="1" applyProtection="1">
      <alignment vertical="top"/>
    </xf>
    <xf numFmtId="0" fontId="8" fillId="0" borderId="0" xfId="0" applyFont="1" applyAlignment="1" applyProtection="1">
      <alignment vertical="top"/>
    </xf>
    <xf numFmtId="4" fontId="8" fillId="0" borderId="0" xfId="0" applyNumberFormat="1" applyFont="1" applyAlignment="1" applyProtection="1">
      <alignment vertical="top"/>
    </xf>
    <xf numFmtId="167" fontId="8" fillId="0" borderId="0" xfId="0" applyNumberFormat="1" applyFont="1" applyAlignment="1" applyProtection="1">
      <alignment vertical="top"/>
    </xf>
    <xf numFmtId="0" fontId="8" fillId="0" borderId="0" xfId="0" applyFont="1" applyAlignment="1" applyProtection="1">
      <alignment horizontal="center" vertical="top"/>
    </xf>
    <xf numFmtId="168" fontId="8" fillId="0" borderId="0" xfId="0" applyNumberFormat="1" applyFont="1" applyAlignment="1" applyProtection="1">
      <alignment vertical="top"/>
    </xf>
    <xf numFmtId="0" fontId="8" fillId="0" borderId="0" xfId="0" applyFont="1" applyProtection="1"/>
    <xf numFmtId="0" fontId="9" fillId="0" borderId="0" xfId="0" applyFont="1" applyProtection="1"/>
    <xf numFmtId="4" fontId="8" fillId="0" borderId="0" xfId="0" applyNumberFormat="1" applyFont="1" applyProtection="1"/>
    <xf numFmtId="167" fontId="8" fillId="0" borderId="0" xfId="0" applyNumberFormat="1" applyFont="1" applyProtection="1"/>
    <xf numFmtId="166" fontId="8" fillId="0" borderId="0" xfId="0" applyNumberFormat="1" applyFont="1" applyProtection="1"/>
    <xf numFmtId="0" fontId="10" fillId="0" borderId="0" xfId="27" applyFont="1"/>
    <xf numFmtId="49" fontId="8" fillId="0" borderId="0" xfId="0" applyNumberFormat="1" applyFont="1" applyProtection="1"/>
    <xf numFmtId="0" fontId="11" fillId="0" borderId="0" xfId="27" applyFont="1"/>
    <xf numFmtId="49" fontId="11" fillId="0" borderId="0" xfId="27" applyNumberFormat="1" applyFont="1"/>
    <xf numFmtId="49" fontId="8" fillId="0" borderId="0" xfId="0" applyNumberFormat="1" applyFont="1" applyAlignment="1" applyProtection="1">
      <alignment horizontal="center"/>
    </xf>
    <xf numFmtId="49" fontId="8" fillId="0" borderId="0" xfId="0" applyNumberFormat="1" applyFont="1" applyAlignment="1" applyProtection="1"/>
    <xf numFmtId="0" fontId="12" fillId="0" borderId="0" xfId="0" applyFont="1" applyProtection="1"/>
    <xf numFmtId="0" fontId="8" fillId="0" borderId="14" xfId="0" applyFont="1" applyBorder="1" applyAlignment="1" applyProtection="1">
      <alignment horizontal="center"/>
    </xf>
    <xf numFmtId="0" fontId="8" fillId="0" borderId="15" xfId="0" applyFont="1" applyBorder="1" applyAlignment="1" applyProtection="1">
      <alignment horizontal="center"/>
    </xf>
    <xf numFmtId="0" fontId="8" fillId="0" borderId="4" xfId="0" applyNumberFormat="1" applyFont="1" applyBorder="1" applyAlignment="1" applyProtection="1">
      <alignment horizontal="center"/>
    </xf>
    <xf numFmtId="0" fontId="8" fillId="0" borderId="14" xfId="0" applyNumberFormat="1" applyFont="1" applyBorder="1" applyAlignment="1" applyProtection="1">
      <alignment horizontal="center"/>
    </xf>
    <xf numFmtId="0" fontId="13" fillId="0" borderId="4" xfId="0" applyFont="1" applyBorder="1" applyAlignment="1" applyProtection="1">
      <alignment horizontal="center"/>
      <protection locked="0"/>
    </xf>
    <xf numFmtId="0" fontId="13" fillId="0" borderId="14" xfId="0" applyFont="1" applyBorder="1" applyAlignment="1" applyProtection="1">
      <alignment horizontal="center"/>
      <protection locked="0"/>
    </xf>
    <xf numFmtId="0" fontId="8" fillId="0" borderId="14" xfId="0" applyFont="1" applyBorder="1" applyAlignment="1" applyProtection="1">
      <alignment horizontal="center"/>
      <protection locked="0"/>
    </xf>
    <xf numFmtId="49" fontId="8" fillId="0" borderId="14" xfId="0" applyNumberFormat="1" applyFont="1" applyBorder="1" applyAlignment="1" applyProtection="1">
      <alignment horizontal="left"/>
    </xf>
    <xf numFmtId="0" fontId="8" fillId="0" borderId="14" xfId="0" applyFont="1" applyBorder="1" applyAlignment="1" applyProtection="1">
      <alignment horizontal="right"/>
    </xf>
    <xf numFmtId="0" fontId="8" fillId="0" borderId="16" xfId="0" applyFont="1" applyBorder="1" applyAlignment="1" applyProtection="1">
      <alignment horizontal="center"/>
    </xf>
    <xf numFmtId="0" fontId="8" fillId="0" borderId="16" xfId="0" applyFont="1" applyBorder="1" applyAlignment="1" applyProtection="1">
      <alignment horizontal="center" vertical="center"/>
    </xf>
    <xf numFmtId="0" fontId="8" fillId="0" borderId="5" xfId="0" applyFont="1" applyBorder="1" applyAlignment="1" applyProtection="1">
      <alignment horizontal="center"/>
    </xf>
    <xf numFmtId="0" fontId="8" fillId="0" borderId="5" xfId="0" applyNumberFormat="1" applyFont="1" applyBorder="1" applyAlignment="1" applyProtection="1">
      <alignment horizontal="center"/>
    </xf>
    <xf numFmtId="0" fontId="8" fillId="0" borderId="16" xfId="0" applyNumberFormat="1" applyFont="1" applyBorder="1" applyAlignment="1" applyProtection="1">
      <alignment horizontal="center"/>
    </xf>
    <xf numFmtId="0" fontId="13" fillId="0" borderId="5" xfId="0" applyFont="1" applyBorder="1" applyAlignment="1" applyProtection="1">
      <alignment horizontal="center"/>
      <protection locked="0"/>
    </xf>
    <xf numFmtId="0" fontId="13" fillId="0" borderId="16" xfId="0" applyFont="1" applyBorder="1" applyAlignment="1" applyProtection="1">
      <alignment horizontal="center"/>
      <protection locked="0"/>
    </xf>
    <xf numFmtId="0" fontId="8" fillId="0" borderId="16" xfId="0" applyFont="1" applyBorder="1" applyAlignment="1" applyProtection="1">
      <alignment horizontal="center"/>
      <protection locked="0"/>
    </xf>
    <xf numFmtId="166" fontId="8" fillId="0" borderId="16" xfId="0" applyNumberFormat="1" applyFont="1" applyBorder="1" applyProtection="1"/>
    <xf numFmtId="0" fontId="8" fillId="0" borderId="16" xfId="0" applyFont="1" applyBorder="1" applyProtection="1"/>
    <xf numFmtId="49" fontId="8" fillId="0" borderId="16" xfId="0" applyNumberFormat="1" applyFont="1" applyBorder="1" applyAlignment="1" applyProtection="1">
      <alignment horizontal="left"/>
    </xf>
    <xf numFmtId="0" fontId="8" fillId="0" borderId="16" xfId="0" applyFont="1" applyBorder="1" applyAlignment="1" applyProtection="1">
      <alignment horizontal="right"/>
    </xf>
    <xf numFmtId="0" fontId="8" fillId="0" borderId="0" xfId="28" applyFont="1"/>
    <xf numFmtId="0" fontId="8" fillId="0" borderId="0" xfId="28" applyFont="1" applyAlignment="1">
      <alignment horizontal="left" vertical="center"/>
    </xf>
    <xf numFmtId="0" fontId="12" fillId="0" borderId="0" xfId="27" applyFont="1" applyAlignment="1">
      <alignment horizontal="left" vertical="center"/>
    </xf>
    <xf numFmtId="0" fontId="8" fillId="0" borderId="17" xfId="28" applyFont="1" applyBorder="1" applyAlignment="1">
      <alignment horizontal="left" vertical="center"/>
    </xf>
    <xf numFmtId="0" fontId="8" fillId="0" borderId="18" xfId="28" applyFont="1" applyBorder="1" applyAlignment="1">
      <alignment horizontal="left" vertical="center"/>
    </xf>
    <xf numFmtId="0" fontId="8" fillId="0" borderId="18" xfId="28" applyFont="1" applyBorder="1" applyAlignment="1">
      <alignment horizontal="right" vertical="center"/>
    </xf>
    <xf numFmtId="0" fontId="8" fillId="0" borderId="19" xfId="28" applyFont="1" applyBorder="1" applyAlignment="1">
      <alignment horizontal="left" vertical="center"/>
    </xf>
    <xf numFmtId="0" fontId="8" fillId="0" borderId="20" xfId="28" applyFont="1" applyBorder="1" applyAlignment="1">
      <alignment horizontal="left" vertical="center"/>
    </xf>
    <xf numFmtId="0" fontId="8" fillId="0" borderId="12" xfId="28" applyFont="1" applyBorder="1" applyAlignment="1">
      <alignment horizontal="left" vertical="center"/>
    </xf>
    <xf numFmtId="0" fontId="8" fillId="0" borderId="12" xfId="28" applyFont="1" applyBorder="1" applyAlignment="1">
      <alignment horizontal="right" vertical="center"/>
    </xf>
    <xf numFmtId="0" fontId="8" fillId="0" borderId="21" xfId="28" applyFont="1" applyBorder="1" applyAlignment="1">
      <alignment horizontal="left" vertical="center"/>
    </xf>
    <xf numFmtId="0" fontId="8" fillId="0" borderId="22" xfId="28" applyFont="1" applyBorder="1" applyAlignment="1">
      <alignment horizontal="left" vertical="center"/>
    </xf>
    <xf numFmtId="0" fontId="8" fillId="0" borderId="6" xfId="28" applyFont="1" applyBorder="1" applyAlignment="1">
      <alignment horizontal="left" vertical="center"/>
    </xf>
    <xf numFmtId="0" fontId="8" fillId="0" borderId="6" xfId="28" applyFont="1" applyBorder="1" applyAlignment="1">
      <alignment horizontal="right" vertical="center"/>
    </xf>
    <xf numFmtId="0" fontId="8" fillId="0" borderId="23" xfId="28" applyFont="1" applyBorder="1" applyAlignment="1">
      <alignment horizontal="left" vertical="center"/>
    </xf>
    <xf numFmtId="0" fontId="8" fillId="0" borderId="24" xfId="28" applyFont="1" applyBorder="1" applyAlignment="1">
      <alignment horizontal="left" vertical="center"/>
    </xf>
    <xf numFmtId="0" fontId="8" fillId="0" borderId="25" xfId="28" applyFont="1" applyBorder="1" applyAlignment="1">
      <alignment horizontal="left" vertical="center"/>
    </xf>
    <xf numFmtId="0" fontId="8" fillId="0" borderId="25" xfId="28" applyFont="1" applyBorder="1" applyAlignment="1">
      <alignment horizontal="right" vertical="center"/>
    </xf>
    <xf numFmtId="0" fontId="8" fillId="0" borderId="27" xfId="28" applyFont="1" applyBorder="1" applyAlignment="1">
      <alignment horizontal="left" vertical="center"/>
    </xf>
    <xf numFmtId="0" fontId="8" fillId="0" borderId="8" xfId="28" applyFont="1" applyBorder="1" applyAlignment="1">
      <alignment horizontal="right" vertical="center"/>
    </xf>
    <xf numFmtId="0" fontId="8" fillId="0" borderId="8" xfId="28" applyFont="1" applyBorder="1" applyAlignment="1">
      <alignment horizontal="left" vertical="center"/>
    </xf>
    <xf numFmtId="0" fontId="8" fillId="0" borderId="28" xfId="28" applyFont="1" applyBorder="1" applyAlignment="1">
      <alignment horizontal="left" vertical="center"/>
    </xf>
    <xf numFmtId="0" fontId="8" fillId="0" borderId="29" xfId="28" applyFont="1" applyBorder="1" applyAlignment="1">
      <alignment horizontal="left" vertical="center"/>
    </xf>
    <xf numFmtId="0" fontId="8" fillId="0" borderId="30" xfId="28" applyFont="1" applyBorder="1" applyAlignment="1">
      <alignment horizontal="left" vertical="center"/>
    </xf>
    <xf numFmtId="0" fontId="8" fillId="0" borderId="31" xfId="28" applyFont="1" applyBorder="1" applyAlignment="1">
      <alignment horizontal="left" vertical="center"/>
    </xf>
    <xf numFmtId="0" fontId="8" fillId="0" borderId="17" xfId="28" applyFont="1" applyBorder="1" applyAlignment="1">
      <alignment horizontal="right" vertical="center"/>
    </xf>
    <xf numFmtId="3" fontId="8" fillId="0" borderId="32" xfId="28" applyNumberFormat="1" applyFont="1" applyBorder="1" applyAlignment="1">
      <alignment horizontal="right" vertical="center"/>
    </xf>
    <xf numFmtId="3" fontId="8" fillId="0" borderId="19" xfId="28" applyNumberFormat="1" applyFont="1" applyBorder="1" applyAlignment="1">
      <alignment horizontal="right" vertical="center"/>
    </xf>
    <xf numFmtId="0" fontId="8" fillId="0" borderId="27" xfId="28" applyFont="1" applyBorder="1" applyAlignment="1">
      <alignment horizontal="right" vertical="center"/>
    </xf>
    <xf numFmtId="3" fontId="8" fillId="0" borderId="9" xfId="28" applyNumberFormat="1" applyFont="1" applyBorder="1" applyAlignment="1">
      <alignment horizontal="right" vertical="center"/>
    </xf>
    <xf numFmtId="3" fontId="8" fillId="0" borderId="28" xfId="28" applyNumberFormat="1" applyFont="1" applyBorder="1" applyAlignment="1">
      <alignment horizontal="right" vertical="center"/>
    </xf>
    <xf numFmtId="0" fontId="8" fillId="0" borderId="29" xfId="28" applyFont="1" applyBorder="1" applyAlignment="1">
      <alignment horizontal="right" vertical="center"/>
    </xf>
    <xf numFmtId="3" fontId="8" fillId="0" borderId="33" xfId="28" applyNumberFormat="1" applyFont="1" applyBorder="1" applyAlignment="1">
      <alignment horizontal="right" vertical="center"/>
    </xf>
    <xf numFmtId="0" fontId="8" fillId="0" borderId="30" xfId="28" applyFont="1" applyBorder="1" applyAlignment="1">
      <alignment horizontal="right" vertical="center"/>
    </xf>
    <xf numFmtId="3" fontId="8" fillId="0" borderId="31" xfId="28" applyNumberFormat="1" applyFont="1" applyBorder="1" applyAlignment="1">
      <alignment horizontal="right" vertical="center"/>
    </xf>
    <xf numFmtId="0" fontId="9" fillId="0" borderId="34" xfId="28" applyFont="1" applyBorder="1" applyAlignment="1">
      <alignment horizontal="center" vertical="center"/>
    </xf>
    <xf numFmtId="0" fontId="8" fillId="0" borderId="35" xfId="28" applyFont="1" applyBorder="1" applyAlignment="1">
      <alignment horizontal="left" vertical="center"/>
    </xf>
    <xf numFmtId="0" fontId="8" fillId="0" borderId="35" xfId="28" applyFont="1" applyBorder="1" applyAlignment="1">
      <alignment horizontal="center" vertical="center"/>
    </xf>
    <xf numFmtId="0" fontId="8" fillId="0" borderId="36" xfId="28" applyFont="1" applyBorder="1" applyAlignment="1">
      <alignment horizontal="center" vertical="center"/>
    </xf>
    <xf numFmtId="0" fontId="8" fillId="0" borderId="37" xfId="28" applyFont="1" applyBorder="1" applyAlignment="1">
      <alignment horizontal="center" vertical="center"/>
    </xf>
    <xf numFmtId="0" fontId="8" fillId="0" borderId="38" xfId="28" applyFont="1" applyBorder="1" applyAlignment="1">
      <alignment horizontal="center" vertical="center"/>
    </xf>
    <xf numFmtId="0" fontId="8" fillId="0" borderId="39" xfId="28" applyFont="1" applyBorder="1" applyAlignment="1">
      <alignment horizontal="center" vertical="center"/>
    </xf>
    <xf numFmtId="0" fontId="8" fillId="0" borderId="40" xfId="28" applyFont="1" applyBorder="1" applyAlignment="1">
      <alignment horizontal="center" vertical="center"/>
    </xf>
    <xf numFmtId="0" fontId="8" fillId="0" borderId="41" xfId="28" applyFont="1" applyBorder="1" applyAlignment="1">
      <alignment horizontal="left" vertical="center"/>
    </xf>
    <xf numFmtId="0" fontId="8" fillId="0" borderId="7" xfId="28" applyFont="1" applyBorder="1" applyAlignment="1">
      <alignment horizontal="left" vertical="center"/>
    </xf>
    <xf numFmtId="0" fontId="8" fillId="0" borderId="43" xfId="28" applyNumberFormat="1" applyFont="1" applyBorder="1" applyAlignment="1">
      <alignment horizontal="left" vertical="center"/>
    </xf>
    <xf numFmtId="0" fontId="8" fillId="0" borderId="44" xfId="28" applyFont="1" applyBorder="1" applyAlignment="1">
      <alignment horizontal="center" vertical="center"/>
    </xf>
    <xf numFmtId="0" fontId="8" fillId="0" borderId="3" xfId="28" applyFont="1" applyBorder="1" applyAlignment="1">
      <alignment horizontal="left" vertical="center"/>
    </xf>
    <xf numFmtId="0" fontId="8" fillId="0" borderId="11" xfId="28" applyFont="1" applyBorder="1" applyAlignment="1">
      <alignment horizontal="left" vertical="center"/>
    </xf>
    <xf numFmtId="0" fontId="8" fillId="0" borderId="47" xfId="28" applyFont="1" applyBorder="1" applyAlignment="1">
      <alignment horizontal="center" vertical="center"/>
    </xf>
    <xf numFmtId="0" fontId="8" fillId="0" borderId="48" xfId="28" applyFont="1" applyBorder="1" applyAlignment="1">
      <alignment horizontal="left" vertical="center"/>
    </xf>
    <xf numFmtId="0" fontId="8" fillId="0" borderId="51" xfId="28" applyFont="1" applyBorder="1" applyAlignment="1">
      <alignment horizontal="center" vertical="center"/>
    </xf>
    <xf numFmtId="0" fontId="8" fillId="0" borderId="49" xfId="28" applyFont="1" applyBorder="1" applyAlignment="1">
      <alignment horizontal="right" vertical="center"/>
    </xf>
    <xf numFmtId="0" fontId="8" fillId="0" borderId="37" xfId="28" applyFont="1" applyBorder="1" applyAlignment="1">
      <alignment horizontal="left" vertical="center"/>
    </xf>
    <xf numFmtId="169" fontId="8" fillId="0" borderId="8" xfId="28" applyNumberFormat="1" applyFont="1" applyBorder="1" applyAlignment="1">
      <alignment horizontal="right" vertical="center"/>
    </xf>
    <xf numFmtId="169" fontId="8" fillId="0" borderId="52" xfId="28" applyNumberFormat="1" applyFont="1" applyBorder="1" applyAlignment="1">
      <alignment horizontal="right" vertical="center"/>
    </xf>
    <xf numFmtId="0" fontId="8" fillId="0" borderId="13" xfId="28" applyFont="1" applyBorder="1" applyAlignment="1">
      <alignment horizontal="left" vertical="center"/>
    </xf>
    <xf numFmtId="169" fontId="8" fillId="0" borderId="12" xfId="28" applyNumberFormat="1" applyFont="1" applyBorder="1" applyAlignment="1">
      <alignment horizontal="right" vertical="center"/>
    </xf>
    <xf numFmtId="169" fontId="8" fillId="0" borderId="13" xfId="28" applyNumberFormat="1" applyFont="1" applyBorder="1" applyAlignment="1">
      <alignment horizontal="right" vertical="center"/>
    </xf>
    <xf numFmtId="0" fontId="8" fillId="0" borderId="49" xfId="28" applyFont="1" applyBorder="1" applyAlignment="1">
      <alignment horizontal="left" vertical="center"/>
    </xf>
    <xf numFmtId="0" fontId="8" fillId="0" borderId="51" xfId="28" applyFont="1" applyBorder="1" applyAlignment="1">
      <alignment horizontal="right" vertical="center"/>
    </xf>
    <xf numFmtId="0" fontId="8" fillId="0" borderId="53" xfId="28" applyFont="1" applyBorder="1" applyAlignment="1">
      <alignment horizontal="center" vertical="center"/>
    </xf>
    <xf numFmtId="0" fontId="8" fillId="0" borderId="54" xfId="28" applyFont="1" applyBorder="1" applyAlignment="1">
      <alignment horizontal="left" vertical="center"/>
    </xf>
    <xf numFmtId="0" fontId="8" fillId="0" borderId="54" xfId="28" applyFont="1" applyBorder="1" applyAlignment="1">
      <alignment horizontal="right" vertical="center"/>
    </xf>
    <xf numFmtId="0" fontId="8" fillId="0" borderId="55" xfId="28" applyFont="1" applyBorder="1" applyAlignment="1">
      <alignment horizontal="right" vertical="center"/>
    </xf>
    <xf numFmtId="3" fontId="8" fillId="0" borderId="0" xfId="28" applyNumberFormat="1" applyFont="1" applyBorder="1" applyAlignment="1">
      <alignment horizontal="right" vertical="center"/>
    </xf>
    <xf numFmtId="0" fontId="8" fillId="0" borderId="53" xfId="28" applyFont="1" applyBorder="1" applyAlignment="1">
      <alignment horizontal="left" vertical="center"/>
    </xf>
    <xf numFmtId="0" fontId="8" fillId="0" borderId="0" xfId="28" applyFont="1" applyBorder="1" applyAlignment="1">
      <alignment horizontal="right" vertical="center"/>
    </xf>
    <xf numFmtId="0" fontId="8" fillId="0" borderId="0" xfId="28" applyFont="1" applyBorder="1" applyAlignment="1">
      <alignment horizontal="left" vertical="center"/>
    </xf>
    <xf numFmtId="0" fontId="8" fillId="0" borderId="10" xfId="28" applyFont="1" applyBorder="1" applyAlignment="1">
      <alignment horizontal="right" vertical="center"/>
    </xf>
    <xf numFmtId="0" fontId="8" fillId="0" borderId="9" xfId="28" applyFont="1" applyBorder="1" applyAlignment="1">
      <alignment horizontal="right" vertical="center"/>
    </xf>
    <xf numFmtId="3" fontId="8" fillId="0" borderId="10" xfId="28" applyNumberFormat="1" applyFont="1" applyBorder="1" applyAlignment="1">
      <alignment horizontal="right" vertical="center"/>
    </xf>
    <xf numFmtId="3" fontId="8" fillId="0" borderId="56" xfId="28" applyNumberFormat="1" applyFont="1" applyBorder="1" applyAlignment="1">
      <alignment horizontal="right" vertical="center"/>
    </xf>
    <xf numFmtId="0" fontId="9" fillId="0" borderId="57" xfId="28" applyFont="1" applyBorder="1" applyAlignment="1">
      <alignment horizontal="center" vertical="center"/>
    </xf>
    <xf numFmtId="0" fontId="8" fillId="0" borderId="58" xfId="28" applyFont="1" applyBorder="1" applyAlignment="1">
      <alignment horizontal="left" vertical="center"/>
    </xf>
    <xf numFmtId="0" fontId="8" fillId="0" borderId="59" xfId="28" applyFont="1" applyBorder="1" applyAlignment="1">
      <alignment horizontal="left" vertical="center"/>
    </xf>
    <xf numFmtId="170" fontId="8" fillId="0" borderId="60" xfId="28" applyNumberFormat="1" applyFont="1" applyBorder="1" applyAlignment="1">
      <alignment horizontal="right" vertical="center"/>
    </xf>
    <xf numFmtId="0" fontId="8" fillId="0" borderId="61" xfId="28" applyFont="1" applyBorder="1" applyAlignment="1">
      <alignment horizontal="left" vertical="center"/>
    </xf>
    <xf numFmtId="0" fontId="8" fillId="0" borderId="54" xfId="28" applyFont="1" applyBorder="1" applyAlignment="1">
      <alignment horizontal="center" vertical="center"/>
    </xf>
    <xf numFmtId="0" fontId="8" fillId="0" borderId="62" xfId="28" applyFont="1" applyBorder="1" applyAlignment="1">
      <alignment horizontal="center" vertical="center"/>
    </xf>
    <xf numFmtId="0" fontId="8" fillId="0" borderId="63" xfId="28" applyFont="1" applyBorder="1" applyAlignment="1">
      <alignment horizontal="left" vertical="center"/>
    </xf>
    <xf numFmtId="4" fontId="8" fillId="0" borderId="41" xfId="28" applyNumberFormat="1" applyFont="1" applyBorder="1" applyAlignment="1">
      <alignment horizontal="right" vertical="center"/>
    </xf>
    <xf numFmtId="4" fontId="8" fillId="0" borderId="42" xfId="28" applyNumberFormat="1" applyFont="1" applyBorder="1" applyAlignment="1">
      <alignment horizontal="right" vertical="center"/>
    </xf>
    <xf numFmtId="4" fontId="8" fillId="0" borderId="3" xfId="28" applyNumberFormat="1" applyFont="1" applyBorder="1" applyAlignment="1">
      <alignment horizontal="right" vertical="center"/>
    </xf>
    <xf numFmtId="4" fontId="8" fillId="0" borderId="45" xfId="28" applyNumberFormat="1" applyFont="1" applyBorder="1" applyAlignment="1">
      <alignment horizontal="right" vertical="center"/>
    </xf>
    <xf numFmtId="4" fontId="8" fillId="0" borderId="46" xfId="28" applyNumberFormat="1" applyFont="1" applyBorder="1" applyAlignment="1">
      <alignment horizontal="right" vertical="center"/>
    </xf>
    <xf numFmtId="4" fontId="8" fillId="0" borderId="48" xfId="28" applyNumberFormat="1" applyFont="1" applyBorder="1" applyAlignment="1">
      <alignment horizontal="right" vertical="center"/>
    </xf>
    <xf numFmtId="4" fontId="8" fillId="0" borderId="49" xfId="28" applyNumberFormat="1" applyFont="1" applyBorder="1" applyAlignment="1">
      <alignment horizontal="right" vertical="center"/>
    </xf>
    <xf numFmtId="4" fontId="8" fillId="0" borderId="50" xfId="28" applyNumberFormat="1" applyFont="1" applyBorder="1" applyAlignment="1">
      <alignment horizontal="right" vertical="center"/>
    </xf>
    <xf numFmtId="4" fontId="8" fillId="0" borderId="13" xfId="28" applyNumberFormat="1" applyFont="1" applyBorder="1" applyAlignment="1">
      <alignment horizontal="right" vertical="center"/>
    </xf>
    <xf numFmtId="49" fontId="15" fillId="0" borderId="0" xfId="0" applyNumberFormat="1" applyFont="1" applyAlignment="1" applyProtection="1">
      <alignment vertical="top"/>
    </xf>
    <xf numFmtId="49" fontId="8" fillId="0" borderId="0" xfId="0" applyNumberFormat="1" applyFont="1" applyAlignment="1" applyProtection="1">
      <alignment horizontal="right" vertical="top" wrapText="1"/>
    </xf>
    <xf numFmtId="4" fontId="15" fillId="0" borderId="0" xfId="0" applyNumberFormat="1" applyFont="1" applyAlignment="1" applyProtection="1">
      <alignment vertical="top"/>
    </xf>
    <xf numFmtId="167" fontId="15" fillId="0" borderId="0" xfId="0" applyNumberFormat="1" applyFont="1" applyAlignment="1" applyProtection="1">
      <alignment vertical="top"/>
    </xf>
    <xf numFmtId="166" fontId="15" fillId="0" borderId="0" xfId="0" applyNumberFormat="1" applyFont="1" applyAlignment="1" applyProtection="1">
      <alignment vertical="top"/>
    </xf>
    <xf numFmtId="49" fontId="15" fillId="0" borderId="0" xfId="0" applyNumberFormat="1" applyFont="1" applyAlignment="1" applyProtection="1">
      <alignment horizontal="left" vertical="top" wrapText="1"/>
    </xf>
    <xf numFmtId="0" fontId="16" fillId="0" borderId="0" xfId="0" applyFont="1" applyAlignment="1" applyProtection="1">
      <alignment horizontal="right" vertical="top"/>
    </xf>
    <xf numFmtId="49" fontId="16" fillId="0" borderId="0" xfId="0" applyNumberFormat="1" applyFont="1" applyAlignment="1" applyProtection="1">
      <alignment horizontal="center" vertical="top"/>
    </xf>
    <xf numFmtId="49" fontId="16" fillId="0" borderId="0" xfId="0" applyNumberFormat="1" applyFont="1" applyAlignment="1" applyProtection="1">
      <alignment vertical="top"/>
    </xf>
    <xf numFmtId="49" fontId="16" fillId="0" borderId="0" xfId="0" applyNumberFormat="1" applyFont="1" applyAlignment="1" applyProtection="1">
      <alignment horizontal="left" vertical="top" wrapText="1"/>
    </xf>
    <xf numFmtId="14" fontId="8" fillId="0" borderId="26" xfId="28" applyNumberFormat="1" applyFont="1" applyBorder="1" applyAlignment="1">
      <alignment horizontal="left" vertical="center"/>
    </xf>
    <xf numFmtId="0" fontId="8" fillId="0" borderId="15" xfId="0" applyFont="1" applyBorder="1" applyAlignment="1" applyProtection="1">
      <alignment horizontal="center"/>
    </xf>
    <xf numFmtId="0" fontId="8" fillId="0" borderId="64" xfId="0" applyFont="1" applyBorder="1" applyAlignment="1" applyProtection="1">
      <alignment horizontal="center"/>
    </xf>
  </cellXfs>
  <cellStyles count="32">
    <cellStyle name="1 000 Sk" xfId="1"/>
    <cellStyle name="1 000,-  Sk" xfId="2"/>
    <cellStyle name="1 000,- Kč" xfId="3"/>
    <cellStyle name="1 000,- Sk" xfId="4"/>
    <cellStyle name="1000 Sk_fakturuj99" xfId="5"/>
    <cellStyle name="20 % – Zvýraznění1" xfId="6"/>
    <cellStyle name="20 % – Zvýraznění2" xfId="7"/>
    <cellStyle name="20 % – Zvýraznění3" xfId="8"/>
    <cellStyle name="20 % – Zvýraznění4" xfId="9"/>
    <cellStyle name="20 % – Zvýraznění5" xfId="10"/>
    <cellStyle name="20 % – Zvýraznění6" xfId="11"/>
    <cellStyle name="40 % – Zvýraznění1" xfId="12"/>
    <cellStyle name="40 % – Zvýraznění2" xfId="13"/>
    <cellStyle name="40 % – Zvýraznění3" xfId="14"/>
    <cellStyle name="40 % – Zvýraznění4" xfId="15"/>
    <cellStyle name="40 % – Zvýraznění5" xfId="16"/>
    <cellStyle name="40 % – Zvýraznění6" xfId="17"/>
    <cellStyle name="60 % – Zvýraznění1" xfId="18"/>
    <cellStyle name="60 % – Zvýraznění2" xfId="19"/>
    <cellStyle name="60 % – Zvýraznění3" xfId="20"/>
    <cellStyle name="60 % – Zvýraznění4" xfId="21"/>
    <cellStyle name="60 % – Zvýraznění5" xfId="22"/>
    <cellStyle name="60 % – Zvýraznění6" xfId="23"/>
    <cellStyle name="Celkem" xfId="24"/>
    <cellStyle name="data" xfId="25"/>
    <cellStyle name="Název" xfId="26"/>
    <cellStyle name="Normálne" xfId="0" builtinId="0"/>
    <cellStyle name="normálne_KLs" xfId="27"/>
    <cellStyle name="normálne_KLv" xfId="28"/>
    <cellStyle name="TEXT 1" xfId="29"/>
    <cellStyle name="Text upozornění" xfId="30"/>
    <cellStyle name="TEXT1" xfId="3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999933"/>
      <rgbColor rgb="00800080"/>
      <rgbColor rgb="00008080"/>
      <rgbColor rgb="00C0C0C0"/>
      <rgbColor rgb="00996666"/>
      <rgbColor rgb="009999FF"/>
      <rgbColor rgb="00993366"/>
      <rgbColor rgb="00FFFFC0"/>
      <rgbColor rgb="00CCFFFF"/>
      <rgbColor rgb="00660066"/>
      <rgbColor rgb="00FF8080"/>
      <rgbColor rgb="000066CC"/>
      <rgbColor rgb="00A0E0E0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A6CAF0"/>
      <rgbColor rgb="00FF99CC"/>
      <rgbColor rgb="00CC9CCC"/>
      <rgbColor rgb="00FFCC99"/>
      <rgbColor rgb="003333CC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548640</xdr:colOff>
      <xdr:row>32</xdr:row>
      <xdr:rowOff>7620</xdr:rowOff>
    </xdr:from>
    <xdr:to>
      <xdr:col>5</xdr:col>
      <xdr:colOff>548640</xdr:colOff>
      <xdr:row>40</xdr:row>
      <xdr:rowOff>228600</xdr:rowOff>
    </xdr:to>
    <xdr:sp macro="" textlink="">
      <xdr:nvSpPr>
        <xdr:cNvPr id="6147" name="Line 1">
          <a:extLst>
            <a:ext uri="{FF2B5EF4-FFF2-40B4-BE49-F238E27FC236}">
              <a16:creationId xmlns="" xmlns:a16="http://schemas.microsoft.com/office/drawing/2014/main" id="{BC2DF219-1C8A-42F5-91EC-C530D477B761}"/>
            </a:ext>
          </a:extLst>
        </xdr:cNvPr>
        <xdr:cNvSpPr>
          <a:spLocks noChangeShapeType="1"/>
        </xdr:cNvSpPr>
      </xdr:nvSpPr>
      <xdr:spPr bwMode="auto">
        <a:xfrm>
          <a:off x="3238500" y="7452360"/>
          <a:ext cx="0" cy="204978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D43"/>
  <sheetViews>
    <sheetView showGridLines="0" topLeftCell="A37" workbookViewId="0">
      <selection activeCell="D7" sqref="D7"/>
    </sheetView>
  </sheetViews>
  <sheetFormatPr defaultColWidth="9.140625" defaultRowHeight="12.75"/>
  <cols>
    <col min="1" max="1" width="0.7109375" style="44" customWidth="1"/>
    <col min="2" max="2" width="3.7109375" style="44" customWidth="1"/>
    <col min="3" max="3" width="6.85546875" style="44" customWidth="1"/>
    <col min="4" max="6" width="14" style="44" customWidth="1"/>
    <col min="7" max="7" width="3.85546875" style="44" customWidth="1"/>
    <col min="8" max="8" width="17.7109375" style="44" customWidth="1"/>
    <col min="9" max="9" width="8.7109375" style="44" customWidth="1"/>
    <col min="10" max="10" width="14" style="44" customWidth="1"/>
    <col min="11" max="11" width="2.28515625" style="44" customWidth="1"/>
    <col min="12" max="12" width="6.85546875" style="44" customWidth="1"/>
    <col min="13" max="23" width="9.140625" style="44" customWidth="1"/>
    <col min="24" max="25" width="5.7109375" style="44" customWidth="1"/>
    <col min="26" max="26" width="6.5703125" style="44" customWidth="1"/>
    <col min="27" max="27" width="21.42578125" style="44" customWidth="1"/>
    <col min="28" max="28" width="4.28515625" style="44" customWidth="1"/>
    <col min="29" max="29" width="8.28515625" style="44" customWidth="1"/>
    <col min="30" max="30" width="8.7109375" style="44" customWidth="1"/>
    <col min="31" max="16384" width="9.140625" style="44"/>
  </cols>
  <sheetData>
    <row r="1" spans="2:30" ht="28.5" customHeight="1">
      <c r="B1" s="45" t="s">
        <v>2</v>
      </c>
      <c r="C1" s="45"/>
      <c r="D1" s="45"/>
      <c r="F1" s="46" t="str">
        <f>CONCATENATE(AA2," ",AB2," ",AC2," ",AD2)</f>
        <v xml:space="preserve">Krycí list rozpočtu v EUR  </v>
      </c>
      <c r="G1" s="45"/>
      <c r="H1" s="45"/>
      <c r="I1" s="45"/>
      <c r="J1" s="45"/>
      <c r="Z1" s="16" t="s">
        <v>4</v>
      </c>
      <c r="AA1" s="16" t="s">
        <v>5</v>
      </c>
      <c r="AB1" s="16" t="s">
        <v>6</v>
      </c>
      <c r="AC1" s="16" t="s">
        <v>7</v>
      </c>
      <c r="AD1" s="16" t="s">
        <v>8</v>
      </c>
    </row>
    <row r="2" spans="2:30" ht="18" customHeight="1">
      <c r="B2" s="47"/>
      <c r="C2" s="48" t="s">
        <v>111</v>
      </c>
      <c r="D2" s="48"/>
      <c r="E2" s="48"/>
      <c r="F2" s="48"/>
      <c r="G2" s="49" t="s">
        <v>68</v>
      </c>
      <c r="H2" s="48" t="s">
        <v>112</v>
      </c>
      <c r="I2" s="48"/>
      <c r="J2" s="50"/>
      <c r="Z2" s="16" t="s">
        <v>10</v>
      </c>
      <c r="AA2" s="18" t="s">
        <v>69</v>
      </c>
      <c r="AB2" s="18" t="s">
        <v>12</v>
      </c>
      <c r="AC2" s="18"/>
      <c r="AD2" s="19"/>
    </row>
    <row r="3" spans="2:30" ht="18" customHeight="1">
      <c r="B3" s="51"/>
      <c r="C3" s="52"/>
      <c r="D3" s="52"/>
      <c r="E3" s="52"/>
      <c r="F3" s="52"/>
      <c r="G3" s="53" t="s">
        <v>113</v>
      </c>
      <c r="H3" s="52"/>
      <c r="I3" s="52"/>
      <c r="J3" s="54"/>
      <c r="Z3" s="16" t="s">
        <v>13</v>
      </c>
      <c r="AA3" s="18" t="s">
        <v>70</v>
      </c>
      <c r="AB3" s="18" t="s">
        <v>12</v>
      </c>
      <c r="AC3" s="18" t="s">
        <v>15</v>
      </c>
      <c r="AD3" s="19" t="s">
        <v>16</v>
      </c>
    </row>
    <row r="4" spans="2:30" ht="18" customHeight="1">
      <c r="B4" s="55"/>
      <c r="C4" s="56"/>
      <c r="D4" s="56"/>
      <c r="E4" s="56"/>
      <c r="F4" s="56"/>
      <c r="G4" s="57"/>
      <c r="H4" s="56"/>
      <c r="I4" s="56"/>
      <c r="J4" s="58"/>
      <c r="Z4" s="16" t="s">
        <v>17</v>
      </c>
      <c r="AA4" s="18" t="s">
        <v>71</v>
      </c>
      <c r="AB4" s="18" t="s">
        <v>12</v>
      </c>
      <c r="AC4" s="18"/>
      <c r="AD4" s="19"/>
    </row>
    <row r="5" spans="2:30" ht="18" customHeight="1">
      <c r="B5" s="59"/>
      <c r="C5" s="60" t="s">
        <v>174</v>
      </c>
      <c r="D5" s="60"/>
      <c r="E5" s="60" t="s">
        <v>72</v>
      </c>
      <c r="F5" s="61"/>
      <c r="G5" s="61" t="s">
        <v>73</v>
      </c>
      <c r="H5" s="60"/>
      <c r="I5" s="61" t="s">
        <v>74</v>
      </c>
      <c r="J5" s="144"/>
      <c r="Z5" s="16" t="s">
        <v>19</v>
      </c>
      <c r="AA5" s="18" t="s">
        <v>70</v>
      </c>
      <c r="AB5" s="18" t="s">
        <v>12</v>
      </c>
      <c r="AC5" s="18" t="s">
        <v>15</v>
      </c>
      <c r="AD5" s="19" t="s">
        <v>16</v>
      </c>
    </row>
    <row r="6" spans="2:30" ht="18" customHeight="1">
      <c r="B6" s="47"/>
      <c r="C6" s="48" t="s">
        <v>1</v>
      </c>
      <c r="D6" s="48" t="s">
        <v>114</v>
      </c>
      <c r="E6" s="48"/>
      <c r="F6" s="48"/>
      <c r="G6" s="48" t="s">
        <v>75</v>
      </c>
      <c r="H6" s="48">
        <v>314480</v>
      </c>
      <c r="I6" s="48"/>
      <c r="J6" s="50"/>
    </row>
    <row r="7" spans="2:30" ht="18" customHeight="1">
      <c r="B7" s="62"/>
      <c r="C7" s="63"/>
      <c r="D7" s="64" t="s">
        <v>175</v>
      </c>
      <c r="E7" s="64"/>
      <c r="F7" s="64"/>
      <c r="G7" s="64" t="s">
        <v>76</v>
      </c>
      <c r="H7" s="64">
        <v>2020571641</v>
      </c>
      <c r="I7" s="64"/>
      <c r="J7" s="65"/>
    </row>
    <row r="8" spans="2:30" ht="18" customHeight="1">
      <c r="B8" s="51"/>
      <c r="C8" s="52" t="s">
        <v>0</v>
      </c>
      <c r="D8" s="52" t="s">
        <v>115</v>
      </c>
      <c r="E8" s="52"/>
      <c r="F8" s="52"/>
      <c r="G8" s="52" t="s">
        <v>75</v>
      </c>
      <c r="H8" s="52"/>
      <c r="I8" s="52"/>
      <c r="J8" s="54"/>
    </row>
    <row r="9" spans="2:30" ht="18" customHeight="1">
      <c r="B9" s="55"/>
      <c r="C9" s="57"/>
      <c r="D9" s="56"/>
      <c r="E9" s="56"/>
      <c r="F9" s="56"/>
      <c r="G9" s="64" t="s">
        <v>76</v>
      </c>
      <c r="H9" s="56"/>
      <c r="I9" s="56"/>
      <c r="J9" s="58"/>
    </row>
    <row r="10" spans="2:30" ht="18" customHeight="1">
      <c r="B10" s="51"/>
      <c r="C10" s="52" t="s">
        <v>77</v>
      </c>
      <c r="D10" s="52"/>
      <c r="E10" s="52"/>
      <c r="F10" s="52"/>
      <c r="G10" s="52" t="s">
        <v>75</v>
      </c>
      <c r="H10" s="52"/>
      <c r="I10" s="52"/>
      <c r="J10" s="54"/>
    </row>
    <row r="11" spans="2:30" ht="18" customHeight="1">
      <c r="B11" s="66"/>
      <c r="C11" s="67"/>
      <c r="D11" s="67"/>
      <c r="E11" s="67"/>
      <c r="F11" s="67"/>
      <c r="G11" s="67" t="s">
        <v>76</v>
      </c>
      <c r="H11" s="67"/>
      <c r="I11" s="67"/>
      <c r="J11" s="68"/>
    </row>
    <row r="12" spans="2:30" ht="18" customHeight="1">
      <c r="B12" s="69"/>
      <c r="C12" s="48"/>
      <c r="D12" s="48"/>
      <c r="E12" s="48"/>
      <c r="F12" s="70">
        <f>IF(B12&lt;&gt;0,ROUND($J$31/B12,0),0)</f>
        <v>0</v>
      </c>
      <c r="G12" s="49"/>
      <c r="H12" s="48"/>
      <c r="I12" s="48"/>
      <c r="J12" s="71">
        <f>IF(G12&lt;&gt;0,ROUND($J$31/G12,0),0)</f>
        <v>0</v>
      </c>
    </row>
    <row r="13" spans="2:30" ht="18" customHeight="1">
      <c r="B13" s="72"/>
      <c r="C13" s="64"/>
      <c r="D13" s="64"/>
      <c r="E13" s="64"/>
      <c r="F13" s="73">
        <f>IF(B13&lt;&gt;0,ROUND($J$31/B13,0),0)</f>
        <v>0</v>
      </c>
      <c r="G13" s="63"/>
      <c r="H13" s="64"/>
      <c r="I13" s="64"/>
      <c r="J13" s="74">
        <f>IF(G13&lt;&gt;0,ROUND($J$31/G13,0),0)</f>
        <v>0</v>
      </c>
    </row>
    <row r="14" spans="2:30" ht="18" customHeight="1">
      <c r="B14" s="75"/>
      <c r="C14" s="67"/>
      <c r="D14" s="67"/>
      <c r="E14" s="67"/>
      <c r="F14" s="76">
        <f>IF(B14&lt;&gt;0,ROUND($J$31/B14,0),0)</f>
        <v>0</v>
      </c>
      <c r="G14" s="77"/>
      <c r="H14" s="67"/>
      <c r="I14" s="67"/>
      <c r="J14" s="78">
        <f>IF(G14&lt;&gt;0,ROUND($J$31/G14,0),0)</f>
        <v>0</v>
      </c>
    </row>
    <row r="15" spans="2:30" ht="18" customHeight="1">
      <c r="B15" s="79" t="s">
        <v>78</v>
      </c>
      <c r="C15" s="80" t="s">
        <v>79</v>
      </c>
      <c r="D15" s="81" t="s">
        <v>27</v>
      </c>
      <c r="E15" s="81" t="s">
        <v>80</v>
      </c>
      <c r="F15" s="82" t="s">
        <v>81</v>
      </c>
      <c r="G15" s="79" t="s">
        <v>82</v>
      </c>
      <c r="H15" s="83" t="s">
        <v>83</v>
      </c>
      <c r="I15" s="84"/>
      <c r="J15" s="85"/>
    </row>
    <row r="16" spans="2:30" ht="18" customHeight="1">
      <c r="B16" s="86">
        <v>1</v>
      </c>
      <c r="C16" s="87" t="s">
        <v>84</v>
      </c>
      <c r="D16" s="125">
        <f>Prehlad!H34</f>
        <v>0</v>
      </c>
      <c r="E16" s="125">
        <f>Prehlad!I34</f>
        <v>0</v>
      </c>
      <c r="F16" s="126">
        <f>D16+E16</f>
        <v>0</v>
      </c>
      <c r="G16" s="86">
        <v>6</v>
      </c>
      <c r="H16" s="88" t="s">
        <v>116</v>
      </c>
      <c r="I16" s="89"/>
      <c r="J16" s="126">
        <v>0</v>
      </c>
    </row>
    <row r="17" spans="2:10" ht="18" customHeight="1">
      <c r="B17" s="90">
        <v>2</v>
      </c>
      <c r="C17" s="91" t="s">
        <v>85</v>
      </c>
      <c r="D17" s="127"/>
      <c r="E17" s="127"/>
      <c r="F17" s="126">
        <f>D17+E17</f>
        <v>0</v>
      </c>
      <c r="G17" s="90">
        <v>7</v>
      </c>
      <c r="H17" s="92" t="s">
        <v>117</v>
      </c>
      <c r="I17" s="52"/>
      <c r="J17" s="128">
        <v>0</v>
      </c>
    </row>
    <row r="18" spans="2:10" ht="18" customHeight="1">
      <c r="B18" s="90">
        <v>3</v>
      </c>
      <c r="C18" s="91" t="s">
        <v>86</v>
      </c>
      <c r="D18" s="127"/>
      <c r="E18" s="127"/>
      <c r="F18" s="126">
        <f>D18+E18</f>
        <v>0</v>
      </c>
      <c r="G18" s="90">
        <v>8</v>
      </c>
      <c r="H18" s="92" t="s">
        <v>118</v>
      </c>
      <c r="I18" s="52"/>
      <c r="J18" s="128">
        <v>0</v>
      </c>
    </row>
    <row r="19" spans="2:10" ht="18" customHeight="1">
      <c r="B19" s="90">
        <v>4</v>
      </c>
      <c r="C19" s="91" t="s">
        <v>87</v>
      </c>
      <c r="D19" s="127"/>
      <c r="E19" s="127"/>
      <c r="F19" s="129">
        <f>D19+E19</f>
        <v>0</v>
      </c>
      <c r="G19" s="90">
        <v>9</v>
      </c>
      <c r="H19" s="92" t="s">
        <v>2</v>
      </c>
      <c r="I19" s="52"/>
      <c r="J19" s="128">
        <v>0</v>
      </c>
    </row>
    <row r="20" spans="2:10" ht="18" customHeight="1">
      <c r="B20" s="93">
        <v>5</v>
      </c>
      <c r="C20" s="94" t="s">
        <v>88</v>
      </c>
      <c r="D20" s="130">
        <f>SUM(D16:D19)</f>
        <v>0</v>
      </c>
      <c r="E20" s="131">
        <f>SUM(E16:E19)</f>
        <v>0</v>
      </c>
      <c r="F20" s="132">
        <f>SUM(F16:F19)</f>
        <v>0</v>
      </c>
      <c r="G20" s="95">
        <v>10</v>
      </c>
      <c r="I20" s="96" t="s">
        <v>89</v>
      </c>
      <c r="J20" s="132">
        <f>SUM(J16:J19)</f>
        <v>0</v>
      </c>
    </row>
    <row r="21" spans="2:10" ht="18" customHeight="1">
      <c r="B21" s="79" t="s">
        <v>90</v>
      </c>
      <c r="C21" s="97"/>
      <c r="D21" s="84" t="s">
        <v>91</v>
      </c>
      <c r="E21" s="84"/>
      <c r="F21" s="85"/>
      <c r="G21" s="79" t="s">
        <v>92</v>
      </c>
      <c r="H21" s="83" t="s">
        <v>93</v>
      </c>
      <c r="I21" s="84"/>
      <c r="J21" s="85"/>
    </row>
    <row r="22" spans="2:10" ht="18" customHeight="1">
      <c r="B22" s="86">
        <v>11</v>
      </c>
      <c r="C22" s="88" t="s">
        <v>119</v>
      </c>
      <c r="D22" s="98" t="s">
        <v>2</v>
      </c>
      <c r="E22" s="99">
        <v>0</v>
      </c>
      <c r="F22" s="126">
        <f>ROUND(((D16+E16+D17+E17+D18)*E22),2)</f>
        <v>0</v>
      </c>
      <c r="G22" s="90">
        <v>16</v>
      </c>
      <c r="H22" s="92" t="s">
        <v>94</v>
      </c>
      <c r="I22" s="100"/>
      <c r="J22" s="128">
        <v>0</v>
      </c>
    </row>
    <row r="23" spans="2:10" ht="18" customHeight="1">
      <c r="B23" s="90">
        <v>12</v>
      </c>
      <c r="C23" s="92" t="s">
        <v>120</v>
      </c>
      <c r="D23" s="101"/>
      <c r="E23" s="102">
        <v>0</v>
      </c>
      <c r="F23" s="128">
        <f>ROUND(((D16+E16+D17+E17+D18)*E23),2)</f>
        <v>0</v>
      </c>
      <c r="G23" s="90">
        <v>17</v>
      </c>
      <c r="H23" s="92" t="s">
        <v>122</v>
      </c>
      <c r="I23" s="100"/>
      <c r="J23" s="128">
        <v>0</v>
      </c>
    </row>
    <row r="24" spans="2:10" ht="18" customHeight="1">
      <c r="B24" s="90">
        <v>13</v>
      </c>
      <c r="C24" s="92" t="s">
        <v>121</v>
      </c>
      <c r="D24" s="101"/>
      <c r="E24" s="102">
        <v>0</v>
      </c>
      <c r="F24" s="128">
        <f>ROUND(((D16+E16+D17+E17+D18)*E24),2)</f>
        <v>0</v>
      </c>
      <c r="G24" s="90">
        <v>18</v>
      </c>
      <c r="H24" s="92" t="s">
        <v>123</v>
      </c>
      <c r="I24" s="100"/>
      <c r="J24" s="128">
        <v>0</v>
      </c>
    </row>
    <row r="25" spans="2:10" ht="18" customHeight="1">
      <c r="B25" s="90">
        <v>14</v>
      </c>
      <c r="C25" s="92" t="s">
        <v>2</v>
      </c>
      <c r="D25" s="101"/>
      <c r="E25" s="102">
        <v>0</v>
      </c>
      <c r="F25" s="128">
        <f>ROUND(((D16+E16+D17+E17+D18+E18)*E25),2)</f>
        <v>0</v>
      </c>
      <c r="G25" s="90">
        <v>19</v>
      </c>
      <c r="H25" s="92" t="s">
        <v>2</v>
      </c>
      <c r="I25" s="100"/>
      <c r="J25" s="128">
        <v>0</v>
      </c>
    </row>
    <row r="26" spans="2:10" ht="18" customHeight="1">
      <c r="B26" s="93">
        <v>15</v>
      </c>
      <c r="C26" s="103"/>
      <c r="D26" s="104"/>
      <c r="E26" s="104" t="s">
        <v>95</v>
      </c>
      <c r="F26" s="132">
        <f>SUM(F22:F25)</f>
        <v>0</v>
      </c>
      <c r="G26" s="93">
        <v>20</v>
      </c>
      <c r="H26" s="103"/>
      <c r="I26" s="104" t="s">
        <v>96</v>
      </c>
      <c r="J26" s="132">
        <f>SUM(J22:J25)</f>
        <v>0</v>
      </c>
    </row>
    <row r="27" spans="2:10" ht="18" customHeight="1">
      <c r="B27" s="105"/>
      <c r="C27" s="106" t="s">
        <v>97</v>
      </c>
      <c r="D27" s="107"/>
      <c r="E27" s="108" t="s">
        <v>98</v>
      </c>
      <c r="F27" s="109"/>
      <c r="G27" s="79" t="s">
        <v>99</v>
      </c>
      <c r="H27" s="83" t="s">
        <v>100</v>
      </c>
      <c r="I27" s="84"/>
      <c r="J27" s="85"/>
    </row>
    <row r="28" spans="2:10" ht="18" customHeight="1">
      <c r="B28" s="110"/>
      <c r="C28" s="111"/>
      <c r="D28" s="112"/>
      <c r="E28" s="113"/>
      <c r="F28" s="109"/>
      <c r="G28" s="86">
        <v>21</v>
      </c>
      <c r="H28" s="88"/>
      <c r="I28" s="114" t="s">
        <v>101</v>
      </c>
      <c r="J28" s="126">
        <f>ROUND(F20,2)+J20+F26+J26</f>
        <v>0</v>
      </c>
    </row>
    <row r="29" spans="2:10" ht="18" customHeight="1">
      <c r="B29" s="110"/>
      <c r="C29" s="112" t="s">
        <v>102</v>
      </c>
      <c r="D29" s="112"/>
      <c r="E29" s="115"/>
      <c r="F29" s="109"/>
      <c r="G29" s="90">
        <v>22</v>
      </c>
      <c r="H29" s="92" t="s">
        <v>124</v>
      </c>
      <c r="I29" s="133">
        <f>J28-I30</f>
        <v>0</v>
      </c>
      <c r="J29" s="128">
        <f>ROUND((I29*20)/100,2)</f>
        <v>0</v>
      </c>
    </row>
    <row r="30" spans="2:10" ht="18" customHeight="1">
      <c r="B30" s="51"/>
      <c r="C30" s="52" t="s">
        <v>103</v>
      </c>
      <c r="D30" s="52"/>
      <c r="E30" s="115"/>
      <c r="F30" s="109"/>
      <c r="G30" s="90">
        <v>23</v>
      </c>
      <c r="H30" s="92" t="s">
        <v>125</v>
      </c>
      <c r="I30" s="133">
        <f>SUMIF(Prehlad!O11:O9999,0,Prehlad!J11:J9999)</f>
        <v>0</v>
      </c>
      <c r="J30" s="128">
        <f>ROUND((I30*0)/100,1)</f>
        <v>0</v>
      </c>
    </row>
    <row r="31" spans="2:10" ht="18" customHeight="1">
      <c r="B31" s="110"/>
      <c r="C31" s="112"/>
      <c r="D31" s="112"/>
      <c r="E31" s="115"/>
      <c r="F31" s="109"/>
      <c r="G31" s="93">
        <v>24</v>
      </c>
      <c r="H31" s="103"/>
      <c r="I31" s="104" t="s">
        <v>104</v>
      </c>
      <c r="J31" s="132">
        <f>SUM(J28:J30)</f>
        <v>0</v>
      </c>
    </row>
    <row r="32" spans="2:10" ht="18" customHeight="1">
      <c r="B32" s="105"/>
      <c r="C32" s="112"/>
      <c r="D32" s="109"/>
      <c r="E32" s="116"/>
      <c r="F32" s="109"/>
      <c r="G32" s="117" t="s">
        <v>105</v>
      </c>
      <c r="H32" s="118" t="s">
        <v>126</v>
      </c>
      <c r="I32" s="119"/>
      <c r="J32" s="120">
        <v>0</v>
      </c>
    </row>
    <row r="33" spans="2:10" ht="18" customHeight="1">
      <c r="B33" s="121"/>
      <c r="C33" s="122"/>
      <c r="D33" s="106" t="s">
        <v>106</v>
      </c>
      <c r="E33" s="122"/>
      <c r="F33" s="122"/>
      <c r="G33" s="122"/>
      <c r="H33" s="122" t="s">
        <v>107</v>
      </c>
      <c r="I33" s="122"/>
      <c r="J33" s="123"/>
    </row>
    <row r="34" spans="2:10" ht="18" customHeight="1">
      <c r="B34" s="110"/>
      <c r="C34" s="111"/>
      <c r="D34" s="112"/>
      <c r="E34" s="112"/>
      <c r="F34" s="111"/>
      <c r="G34" s="112"/>
      <c r="H34" s="112"/>
      <c r="I34" s="112"/>
      <c r="J34" s="124"/>
    </row>
    <row r="35" spans="2:10" ht="18" customHeight="1">
      <c r="B35" s="110"/>
      <c r="C35" s="112" t="s">
        <v>102</v>
      </c>
      <c r="D35" s="112"/>
      <c r="E35" s="112"/>
      <c r="F35" s="111"/>
      <c r="G35" s="112" t="s">
        <v>102</v>
      </c>
      <c r="H35" s="112"/>
      <c r="I35" s="112"/>
      <c r="J35" s="124"/>
    </row>
    <row r="36" spans="2:10" ht="18" customHeight="1">
      <c r="B36" s="51"/>
      <c r="C36" s="52" t="s">
        <v>103</v>
      </c>
      <c r="D36" s="52"/>
      <c r="E36" s="52"/>
      <c r="F36" s="53"/>
      <c r="G36" s="52" t="s">
        <v>103</v>
      </c>
      <c r="H36" s="52"/>
      <c r="I36" s="52"/>
      <c r="J36" s="54"/>
    </row>
    <row r="37" spans="2:10" ht="18" customHeight="1">
      <c r="B37" s="110"/>
      <c r="C37" s="112" t="s">
        <v>98</v>
      </c>
      <c r="D37" s="112"/>
      <c r="E37" s="112"/>
      <c r="F37" s="111"/>
      <c r="G37" s="112" t="s">
        <v>98</v>
      </c>
      <c r="H37" s="112"/>
      <c r="I37" s="112"/>
      <c r="J37" s="124"/>
    </row>
    <row r="38" spans="2:10" ht="18" customHeight="1">
      <c r="B38" s="110"/>
      <c r="C38" s="112"/>
      <c r="D38" s="112"/>
      <c r="E38" s="112"/>
      <c r="F38" s="112"/>
      <c r="G38" s="112"/>
      <c r="H38" s="112"/>
      <c r="I38" s="112"/>
      <c r="J38" s="124"/>
    </row>
    <row r="39" spans="2:10" ht="18" customHeight="1">
      <c r="B39" s="110"/>
      <c r="C39" s="112"/>
      <c r="D39" s="112"/>
      <c r="E39" s="112"/>
      <c r="F39" s="112"/>
      <c r="G39" s="112"/>
      <c r="H39" s="112"/>
      <c r="I39" s="112"/>
      <c r="J39" s="124"/>
    </row>
    <row r="40" spans="2:10" ht="18" customHeight="1">
      <c r="B40" s="110"/>
      <c r="C40" s="112"/>
      <c r="D40" s="112"/>
      <c r="E40" s="112"/>
      <c r="F40" s="112"/>
      <c r="G40" s="112"/>
      <c r="H40" s="112"/>
      <c r="I40" s="112"/>
      <c r="J40" s="124"/>
    </row>
    <row r="41" spans="2:10" ht="18" customHeight="1">
      <c r="B41" s="66"/>
      <c r="C41" s="67"/>
      <c r="D41" s="67"/>
      <c r="E41" s="67"/>
      <c r="F41" s="67"/>
      <c r="G41" s="67"/>
      <c r="H41" s="67"/>
      <c r="I41" s="67"/>
      <c r="J41" s="68"/>
    </row>
    <row r="42" spans="2:10" ht="14.25" customHeight="1"/>
    <row r="43" spans="2:10" ht="2.25" customHeight="1"/>
  </sheetData>
  <sheetProtection selectLockedCells="1" selectUnlockedCells="1"/>
  <printOptions horizontalCentered="1" verticalCentered="1"/>
  <pageMargins left="0.2388888888888889" right="0.26874999999999999" top="0.35416666666666669" bottom="0.43263888888888891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8"/>
  <sheetViews>
    <sheetView showGridLines="0" workbookViewId="0">
      <selection activeCell="E3" sqref="E3"/>
    </sheetView>
  </sheetViews>
  <sheetFormatPr defaultColWidth="9.140625" defaultRowHeight="12.75"/>
  <cols>
    <col min="1" max="1" width="42.28515625" style="11" customWidth="1"/>
    <col min="2" max="4" width="9.7109375" style="13" customWidth="1"/>
    <col min="5" max="5" width="9.7109375" style="14" customWidth="1"/>
    <col min="6" max="6" width="8.7109375" style="15" customWidth="1"/>
    <col min="7" max="7" width="9.140625" style="15" customWidth="1"/>
    <col min="8" max="23" width="9.140625" style="11" customWidth="1"/>
    <col min="24" max="25" width="5.7109375" style="11" customWidth="1"/>
    <col min="26" max="26" width="6.5703125" style="11" customWidth="1"/>
    <col min="27" max="27" width="24.28515625" style="11" customWidth="1"/>
    <col min="28" max="28" width="4.28515625" style="11" customWidth="1"/>
    <col min="29" max="29" width="8.28515625" style="11" customWidth="1"/>
    <col min="30" max="30" width="8.7109375" style="11" customWidth="1"/>
    <col min="31" max="16384" width="9.140625" style="11"/>
  </cols>
  <sheetData>
    <row r="1" spans="1:30">
      <c r="A1" s="12" t="s">
        <v>108</v>
      </c>
      <c r="C1" s="11"/>
      <c r="E1" s="12" t="s">
        <v>173</v>
      </c>
      <c r="F1" s="11"/>
      <c r="G1" s="11"/>
      <c r="Z1" s="16" t="s">
        <v>4</v>
      </c>
      <c r="AA1" s="16" t="s">
        <v>5</v>
      </c>
      <c r="AB1" s="16" t="s">
        <v>6</v>
      </c>
      <c r="AC1" s="16" t="s">
        <v>7</v>
      </c>
      <c r="AD1" s="16" t="s">
        <v>8</v>
      </c>
    </row>
    <row r="2" spans="1:30">
      <c r="A2" s="12" t="s">
        <v>9</v>
      </c>
      <c r="C2" s="11"/>
      <c r="E2" s="12" t="s">
        <v>109</v>
      </c>
      <c r="F2" s="11"/>
      <c r="G2" s="11"/>
      <c r="Z2" s="16" t="s">
        <v>10</v>
      </c>
      <c r="AA2" s="18" t="s">
        <v>63</v>
      </c>
      <c r="AB2" s="18" t="s">
        <v>12</v>
      </c>
      <c r="AC2" s="18"/>
      <c r="AD2" s="19"/>
    </row>
    <row r="3" spans="1:30">
      <c r="A3" s="12" t="s">
        <v>110</v>
      </c>
      <c r="C3" s="11"/>
      <c r="E3" s="12" t="s">
        <v>172</v>
      </c>
      <c r="F3" s="11"/>
      <c r="G3" s="11"/>
      <c r="Z3" s="16" t="s">
        <v>13</v>
      </c>
      <c r="AA3" s="18" t="s">
        <v>64</v>
      </c>
      <c r="AB3" s="18" t="s">
        <v>12</v>
      </c>
      <c r="AC3" s="18" t="s">
        <v>15</v>
      </c>
      <c r="AD3" s="19" t="s">
        <v>16</v>
      </c>
    </row>
    <row r="4" spans="1:30">
      <c r="B4" s="11"/>
      <c r="C4" s="11"/>
      <c r="D4" s="11"/>
      <c r="E4" s="11"/>
      <c r="F4" s="11"/>
      <c r="G4" s="11"/>
      <c r="Z4" s="16" t="s">
        <v>17</v>
      </c>
      <c r="AA4" s="18" t="s">
        <v>65</v>
      </c>
      <c r="AB4" s="18" t="s">
        <v>12</v>
      </c>
      <c r="AC4" s="18"/>
      <c r="AD4" s="19"/>
    </row>
    <row r="5" spans="1:30">
      <c r="A5" s="12" t="s">
        <v>111</v>
      </c>
      <c r="B5" s="11"/>
      <c r="C5" s="11"/>
      <c r="D5" s="11"/>
      <c r="E5" s="11"/>
      <c r="F5" s="11"/>
      <c r="G5" s="11"/>
      <c r="Z5" s="16" t="s">
        <v>19</v>
      </c>
      <c r="AA5" s="18" t="s">
        <v>64</v>
      </c>
      <c r="AB5" s="18" t="s">
        <v>12</v>
      </c>
      <c r="AC5" s="18" t="s">
        <v>15</v>
      </c>
      <c r="AD5" s="19" t="s">
        <v>16</v>
      </c>
    </row>
    <row r="6" spans="1:30">
      <c r="A6" s="12"/>
      <c r="B6" s="11"/>
      <c r="C6" s="11"/>
      <c r="D6" s="11"/>
      <c r="E6" s="11"/>
      <c r="F6" s="11"/>
      <c r="G6" s="11"/>
    </row>
    <row r="7" spans="1:30">
      <c r="A7" s="12"/>
      <c r="B7" s="11"/>
      <c r="C7" s="11"/>
      <c r="D7" s="11"/>
      <c r="E7" s="11"/>
      <c r="F7" s="11"/>
      <c r="G7" s="11"/>
    </row>
    <row r="8" spans="1:30" ht="13.5">
      <c r="B8" s="22" t="str">
        <f>CONCATENATE(AA2," ",AB2," ",AC2," ",AD2)</f>
        <v xml:space="preserve">Rekapitulácia rozpočtu v EUR  </v>
      </c>
      <c r="G8" s="11"/>
    </row>
    <row r="9" spans="1:30">
      <c r="A9" s="23" t="s">
        <v>66</v>
      </c>
      <c r="B9" s="23" t="s">
        <v>27</v>
      </c>
      <c r="C9" s="23" t="s">
        <v>28</v>
      </c>
      <c r="D9" s="23" t="s">
        <v>29</v>
      </c>
      <c r="E9" s="24" t="s">
        <v>67</v>
      </c>
      <c r="F9" s="24" t="s">
        <v>31</v>
      </c>
      <c r="G9" s="24" t="s">
        <v>36</v>
      </c>
    </row>
    <row r="10" spans="1:30">
      <c r="A10" s="32"/>
      <c r="B10" s="32"/>
      <c r="C10" s="32" t="s">
        <v>53</v>
      </c>
      <c r="D10" s="32"/>
      <c r="E10" s="32" t="s">
        <v>29</v>
      </c>
      <c r="F10" s="32" t="s">
        <v>29</v>
      </c>
      <c r="G10" s="32" t="s">
        <v>29</v>
      </c>
    </row>
    <row r="12" spans="1:30">
      <c r="A12" s="11" t="s">
        <v>132</v>
      </c>
      <c r="B12" s="13">
        <f>Prehlad!H22</f>
        <v>0</v>
      </c>
      <c r="C12" s="13">
        <f>Prehlad!I22</f>
        <v>0</v>
      </c>
      <c r="D12" s="13">
        <f>Prehlad!J22</f>
        <v>0</v>
      </c>
      <c r="E12" s="14">
        <f>Prehlad!L22</f>
        <v>0</v>
      </c>
      <c r="F12" s="15">
        <f>Prehlad!N22</f>
        <v>0</v>
      </c>
      <c r="G12" s="15">
        <f>Prehlad!W22</f>
        <v>631.01099999999997</v>
      </c>
    </row>
    <row r="13" spans="1:30">
      <c r="A13" s="11" t="s">
        <v>156</v>
      </c>
      <c r="B13" s="13">
        <f>Prehlad!H28</f>
        <v>0</v>
      </c>
      <c r="C13" s="13">
        <f>Prehlad!I28</f>
        <v>0</v>
      </c>
      <c r="D13" s="13">
        <f>Prehlad!J28</f>
        <v>0</v>
      </c>
      <c r="E13" s="14">
        <f>Prehlad!L28</f>
        <v>1312.99576</v>
      </c>
      <c r="F13" s="15">
        <f>Prehlad!N28</f>
        <v>0</v>
      </c>
      <c r="G13" s="15">
        <f>Prehlad!W28</f>
        <v>166.005</v>
      </c>
    </row>
    <row r="14" spans="1:30">
      <c r="A14" s="11" t="s">
        <v>161</v>
      </c>
      <c r="B14" s="13">
        <f>Prehlad!H32</f>
        <v>0</v>
      </c>
      <c r="C14" s="13">
        <f>Prehlad!I32</f>
        <v>0</v>
      </c>
      <c r="D14" s="13">
        <f>Prehlad!J32</f>
        <v>0</v>
      </c>
      <c r="E14" s="14">
        <f>Prehlad!L32</f>
        <v>0</v>
      </c>
      <c r="F14" s="15">
        <f>Prehlad!N32</f>
        <v>0</v>
      </c>
      <c r="G14" s="15">
        <f>Prehlad!W32</f>
        <v>33.796999999999997</v>
      </c>
    </row>
    <row r="15" spans="1:30">
      <c r="A15" s="11" t="s">
        <v>166</v>
      </c>
      <c r="B15" s="13">
        <f>Prehlad!H34</f>
        <v>0</v>
      </c>
      <c r="C15" s="13">
        <f>Prehlad!I34</f>
        <v>0</v>
      </c>
      <c r="D15" s="13">
        <f>Prehlad!J34</f>
        <v>0</v>
      </c>
      <c r="E15" s="14">
        <f>Prehlad!L34</f>
        <v>1312.99576</v>
      </c>
      <c r="F15" s="15">
        <f>Prehlad!N34</f>
        <v>0</v>
      </c>
      <c r="G15" s="15">
        <f>Prehlad!W34</f>
        <v>830.81299999999999</v>
      </c>
    </row>
    <row r="18" spans="1:7">
      <c r="A18" s="11" t="s">
        <v>167</v>
      </c>
      <c r="B18" s="13">
        <f>Prehlad!H36</f>
        <v>0</v>
      </c>
      <c r="C18" s="13">
        <f>Prehlad!I36</f>
        <v>0</v>
      </c>
      <c r="D18" s="13">
        <f>Prehlad!J36</f>
        <v>0</v>
      </c>
      <c r="E18" s="14">
        <f>Prehlad!L36</f>
        <v>1312.99576</v>
      </c>
      <c r="F18" s="15">
        <f>Prehlad!N36</f>
        <v>0</v>
      </c>
      <c r="G18" s="15">
        <f>Prehlad!W36</f>
        <v>830.81299999999999</v>
      </c>
    </row>
  </sheetData>
  <sheetProtection selectLockedCells="1" selectUnlockedCells="1"/>
  <printOptions horizontalCentered="1"/>
  <pageMargins left="0.19652777777777777" right="0.19652777777777777" top="0.62986111111111109" bottom="0.59027777777777779" header="0.51180555555555551" footer="0.35416666666666669"/>
  <pageSetup paperSize="9" firstPageNumber="0" orientation="portrait" horizontalDpi="300" verticalDpi="300" r:id="rId1"/>
  <headerFooter alignWithMargins="0">
    <oddFooter>&amp;R&amp;"Arial Narrow,Normálne"&amp;8Strana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36"/>
  <sheetViews>
    <sheetView showGridLines="0" tabSelected="1" workbookViewId="0">
      <selection activeCell="AO16" sqref="AO16"/>
    </sheetView>
  </sheetViews>
  <sheetFormatPr defaultColWidth="9.140625" defaultRowHeight="12.75"/>
  <cols>
    <col min="1" max="1" width="6.7109375" style="1" customWidth="1"/>
    <col min="2" max="2" width="3.7109375" style="2" customWidth="1"/>
    <col min="3" max="3" width="11" style="3" customWidth="1"/>
    <col min="4" max="4" width="35.7109375" style="4" customWidth="1"/>
    <col min="5" max="5" width="10.7109375" style="5" customWidth="1"/>
    <col min="6" max="6" width="5.28515625" style="6" customWidth="1"/>
    <col min="7" max="7" width="8.7109375" style="7" customWidth="1"/>
    <col min="8" max="9" width="9.7109375" style="7" hidden="1" customWidth="1"/>
    <col min="10" max="10" width="9.7109375" style="7" customWidth="1"/>
    <col min="11" max="11" width="7.42578125" style="8" hidden="1" customWidth="1"/>
    <col min="12" max="12" width="8.28515625" style="8" hidden="1" customWidth="1"/>
    <col min="13" max="13" width="9.140625" style="5" hidden="1" customWidth="1"/>
    <col min="14" max="14" width="7" style="5" hidden="1" customWidth="1"/>
    <col min="15" max="15" width="3.5703125" style="6" customWidth="1"/>
    <col min="16" max="16" width="12.7109375" style="6" hidden="1" customWidth="1"/>
    <col min="17" max="19" width="13.28515625" style="5" hidden="1" customWidth="1"/>
    <col min="20" max="20" width="10.5703125" style="9" hidden="1" customWidth="1"/>
    <col min="21" max="21" width="10.28515625" style="9" hidden="1" customWidth="1"/>
    <col min="22" max="22" width="5.7109375" style="9" hidden="1" customWidth="1"/>
    <col min="23" max="23" width="9.140625" style="10" hidden="1" customWidth="1"/>
    <col min="24" max="25" width="5.7109375" style="6" hidden="1" customWidth="1"/>
    <col min="26" max="26" width="7.5703125" style="6" hidden="1" customWidth="1"/>
    <col min="27" max="27" width="24.85546875" style="6" hidden="1" customWidth="1"/>
    <col min="28" max="28" width="4.28515625" style="6" hidden="1" customWidth="1"/>
    <col min="29" max="29" width="8.28515625" style="6" hidden="1" customWidth="1"/>
    <col min="30" max="30" width="8.7109375" style="6" hidden="1" customWidth="1"/>
    <col min="31" max="34" width="9.140625" style="6" hidden="1" customWidth="1"/>
    <col min="35" max="35" width="9.140625" style="11"/>
    <col min="36" max="37" width="0" style="11" hidden="1" customWidth="1"/>
    <col min="38" max="16384" width="9.140625" style="11"/>
  </cols>
  <sheetData>
    <row r="1" spans="1:37">
      <c r="A1" s="12" t="s">
        <v>108</v>
      </c>
      <c r="B1" s="11"/>
      <c r="C1" s="11"/>
      <c r="D1" s="11"/>
      <c r="E1" s="12" t="s">
        <v>170</v>
      </c>
      <c r="F1" s="11"/>
      <c r="G1" s="13"/>
      <c r="H1" s="11"/>
      <c r="I1" s="11"/>
      <c r="J1" s="13"/>
      <c r="K1" s="14"/>
      <c r="L1" s="11"/>
      <c r="M1" s="11"/>
      <c r="N1" s="11"/>
      <c r="O1" s="11"/>
      <c r="P1" s="11"/>
      <c r="Q1" s="15"/>
      <c r="R1" s="15"/>
      <c r="S1" s="15"/>
      <c r="T1" s="11"/>
      <c r="U1" s="11"/>
      <c r="V1" s="11"/>
      <c r="W1" s="11"/>
      <c r="X1" s="11"/>
      <c r="Y1" s="11"/>
      <c r="Z1" s="16" t="s">
        <v>4</v>
      </c>
      <c r="AA1" s="16" t="s">
        <v>5</v>
      </c>
      <c r="AB1" s="16" t="s">
        <v>6</v>
      </c>
      <c r="AC1" s="16" t="s">
        <v>7</v>
      </c>
      <c r="AD1" s="16" t="s">
        <v>8</v>
      </c>
      <c r="AE1" s="11"/>
      <c r="AF1" s="11"/>
      <c r="AG1" s="11"/>
      <c r="AH1" s="11"/>
    </row>
    <row r="2" spans="1:37">
      <c r="A2" s="12" t="s">
        <v>9</v>
      </c>
      <c r="B2" s="11"/>
      <c r="C2" s="11"/>
      <c r="D2" s="11"/>
      <c r="E2" s="12" t="s">
        <v>109</v>
      </c>
      <c r="F2" s="11"/>
      <c r="G2" s="13"/>
      <c r="H2" s="17"/>
      <c r="I2" s="11"/>
      <c r="J2" s="13"/>
      <c r="K2" s="14"/>
      <c r="L2" s="11"/>
      <c r="M2" s="11"/>
      <c r="N2" s="11"/>
      <c r="O2" s="11"/>
      <c r="P2" s="11"/>
      <c r="Q2" s="15"/>
      <c r="R2" s="15"/>
      <c r="S2" s="15"/>
      <c r="T2" s="11"/>
      <c r="U2" s="11"/>
      <c r="V2" s="11"/>
      <c r="W2" s="11"/>
      <c r="X2" s="11"/>
      <c r="Y2" s="11"/>
      <c r="Z2" s="16" t="s">
        <v>10</v>
      </c>
      <c r="AA2" s="18" t="s">
        <v>11</v>
      </c>
      <c r="AB2" s="18" t="s">
        <v>12</v>
      </c>
      <c r="AC2" s="18"/>
      <c r="AD2" s="19"/>
      <c r="AE2" s="11"/>
      <c r="AF2" s="11"/>
      <c r="AG2" s="11"/>
      <c r="AH2" s="11"/>
    </row>
    <row r="3" spans="1:37">
      <c r="A3" s="12" t="s">
        <v>110</v>
      </c>
      <c r="B3" s="11"/>
      <c r="C3" s="11"/>
      <c r="D3" s="11"/>
      <c r="E3" s="12" t="s">
        <v>172</v>
      </c>
      <c r="F3" s="11"/>
      <c r="G3" s="13"/>
      <c r="H3" s="11"/>
      <c r="I3" s="11"/>
      <c r="J3" s="13"/>
      <c r="K3" s="14"/>
      <c r="L3" s="11"/>
      <c r="M3" s="11"/>
      <c r="N3" s="11"/>
      <c r="O3" s="11"/>
      <c r="P3" s="11"/>
      <c r="Q3" s="15"/>
      <c r="R3" s="15"/>
      <c r="S3" s="15"/>
      <c r="T3" s="11"/>
      <c r="U3" s="11"/>
      <c r="V3" s="11"/>
      <c r="W3" s="11"/>
      <c r="X3" s="11"/>
      <c r="Y3" s="11"/>
      <c r="Z3" s="16" t="s">
        <v>13</v>
      </c>
      <c r="AA3" s="18" t="s">
        <v>14</v>
      </c>
      <c r="AB3" s="18" t="s">
        <v>12</v>
      </c>
      <c r="AC3" s="18" t="s">
        <v>15</v>
      </c>
      <c r="AD3" s="19" t="s">
        <v>16</v>
      </c>
      <c r="AE3" s="11"/>
      <c r="AF3" s="11"/>
      <c r="AG3" s="11"/>
      <c r="AH3" s="11"/>
    </row>
    <row r="4" spans="1:37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5"/>
      <c r="R4" s="15"/>
      <c r="S4" s="15"/>
      <c r="T4" s="11"/>
      <c r="U4" s="11"/>
      <c r="V4" s="11"/>
      <c r="W4" s="11"/>
      <c r="X4" s="11"/>
      <c r="Y4" s="11"/>
      <c r="Z4" s="16" t="s">
        <v>17</v>
      </c>
      <c r="AA4" s="18" t="s">
        <v>18</v>
      </c>
      <c r="AB4" s="18" t="s">
        <v>12</v>
      </c>
      <c r="AC4" s="18"/>
      <c r="AD4" s="19"/>
      <c r="AE4" s="11"/>
      <c r="AF4" s="11"/>
      <c r="AG4" s="11"/>
      <c r="AH4" s="11"/>
    </row>
    <row r="5" spans="1:37">
      <c r="A5" s="12" t="s">
        <v>111</v>
      </c>
      <c r="B5" s="11"/>
      <c r="C5" s="11"/>
      <c r="D5" s="11"/>
      <c r="E5" s="11" t="s">
        <v>171</v>
      </c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5"/>
      <c r="R5" s="15"/>
      <c r="S5" s="15"/>
      <c r="T5" s="11"/>
      <c r="U5" s="11"/>
      <c r="V5" s="11"/>
      <c r="W5" s="11"/>
      <c r="X5" s="11"/>
      <c r="Y5" s="11"/>
      <c r="Z5" s="16" t="s">
        <v>19</v>
      </c>
      <c r="AA5" s="18" t="s">
        <v>14</v>
      </c>
      <c r="AB5" s="18" t="s">
        <v>12</v>
      </c>
      <c r="AC5" s="18" t="s">
        <v>15</v>
      </c>
      <c r="AD5" s="19" t="s">
        <v>16</v>
      </c>
      <c r="AE5" s="11"/>
      <c r="AF5" s="11"/>
      <c r="AG5" s="11"/>
      <c r="AH5" s="11"/>
    </row>
    <row r="6" spans="1:37">
      <c r="A6" s="12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5"/>
      <c r="R6" s="15"/>
      <c r="S6" s="15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</row>
    <row r="7" spans="1:37">
      <c r="A7" s="12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5"/>
      <c r="R7" s="15"/>
      <c r="S7" s="15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</row>
    <row r="8" spans="1:37" ht="13.5">
      <c r="A8" s="11"/>
      <c r="B8" s="20"/>
      <c r="C8" s="21"/>
      <c r="D8" s="22" t="str">
        <f>CONCATENATE(AA2," ",AB2," ",AC2," ",AD2)</f>
        <v xml:space="preserve">Prehľad rozpočtových nákladov v EUR  </v>
      </c>
      <c r="E8" s="15"/>
      <c r="F8" s="11"/>
      <c r="G8" s="13"/>
      <c r="H8" s="13"/>
      <c r="I8" s="13"/>
      <c r="J8" s="13"/>
      <c r="K8" s="14"/>
      <c r="L8" s="14"/>
      <c r="M8" s="15"/>
      <c r="N8" s="15"/>
      <c r="O8" s="11"/>
      <c r="P8" s="11"/>
      <c r="Q8" s="15"/>
      <c r="R8" s="15"/>
      <c r="S8" s="15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</row>
    <row r="9" spans="1:37">
      <c r="A9" s="23" t="s">
        <v>20</v>
      </c>
      <c r="B9" s="23" t="s">
        <v>21</v>
      </c>
      <c r="C9" s="23" t="s">
        <v>22</v>
      </c>
      <c r="D9" s="23" t="s">
        <v>23</v>
      </c>
      <c r="E9" s="23" t="s">
        <v>24</v>
      </c>
      <c r="F9" s="23" t="s">
        <v>25</v>
      </c>
      <c r="G9" s="23" t="s">
        <v>26</v>
      </c>
      <c r="H9" s="23" t="s">
        <v>27</v>
      </c>
      <c r="I9" s="23" t="s">
        <v>28</v>
      </c>
      <c r="J9" s="23" t="s">
        <v>29</v>
      </c>
      <c r="K9" s="145" t="s">
        <v>30</v>
      </c>
      <c r="L9" s="145"/>
      <c r="M9" s="146" t="s">
        <v>31</v>
      </c>
      <c r="N9" s="146"/>
      <c r="O9" s="23" t="s">
        <v>3</v>
      </c>
      <c r="P9" s="25" t="s">
        <v>32</v>
      </c>
      <c r="Q9" s="26" t="s">
        <v>24</v>
      </c>
      <c r="R9" s="26" t="s">
        <v>24</v>
      </c>
      <c r="S9" s="25" t="s">
        <v>24</v>
      </c>
      <c r="T9" s="27" t="s">
        <v>33</v>
      </c>
      <c r="U9" s="28" t="s">
        <v>34</v>
      </c>
      <c r="V9" s="29" t="s">
        <v>35</v>
      </c>
      <c r="W9" s="23" t="s">
        <v>36</v>
      </c>
      <c r="X9" s="23" t="s">
        <v>37</v>
      </c>
      <c r="Y9" s="23" t="s">
        <v>38</v>
      </c>
      <c r="Z9" s="30" t="s">
        <v>39</v>
      </c>
      <c r="AA9" s="30" t="s">
        <v>40</v>
      </c>
      <c r="AB9" s="23" t="s">
        <v>35</v>
      </c>
      <c r="AC9" s="23" t="s">
        <v>41</v>
      </c>
      <c r="AD9" s="23" t="s">
        <v>42</v>
      </c>
      <c r="AE9" s="31" t="s">
        <v>43</v>
      </c>
      <c r="AF9" s="31" t="s">
        <v>44</v>
      </c>
      <c r="AG9" s="31" t="s">
        <v>24</v>
      </c>
      <c r="AH9" s="31" t="s">
        <v>45</v>
      </c>
      <c r="AJ9" s="11" t="s">
        <v>127</v>
      </c>
      <c r="AK9" s="11" t="s">
        <v>129</v>
      </c>
    </row>
    <row r="10" spans="1:37">
      <c r="A10" s="32" t="s">
        <v>46</v>
      </c>
      <c r="B10" s="32" t="s">
        <v>47</v>
      </c>
      <c r="C10" s="33"/>
      <c r="D10" s="32" t="s">
        <v>48</v>
      </c>
      <c r="E10" s="32" t="s">
        <v>49</v>
      </c>
      <c r="F10" s="32" t="s">
        <v>50</v>
      </c>
      <c r="G10" s="32" t="s">
        <v>51</v>
      </c>
      <c r="H10" s="32" t="s">
        <v>52</v>
      </c>
      <c r="I10" s="32" t="s">
        <v>53</v>
      </c>
      <c r="J10" s="32"/>
      <c r="K10" s="32" t="s">
        <v>26</v>
      </c>
      <c r="L10" s="32" t="s">
        <v>29</v>
      </c>
      <c r="M10" s="34" t="s">
        <v>26</v>
      </c>
      <c r="N10" s="32" t="s">
        <v>29</v>
      </c>
      <c r="O10" s="32" t="s">
        <v>54</v>
      </c>
      <c r="P10" s="35"/>
      <c r="Q10" s="36" t="s">
        <v>55</v>
      </c>
      <c r="R10" s="36" t="s">
        <v>56</v>
      </c>
      <c r="S10" s="35" t="s">
        <v>57</v>
      </c>
      <c r="T10" s="37" t="s">
        <v>58</v>
      </c>
      <c r="U10" s="38" t="s">
        <v>59</v>
      </c>
      <c r="V10" s="39" t="s">
        <v>60</v>
      </c>
      <c r="W10" s="40"/>
      <c r="X10" s="41"/>
      <c r="Y10" s="41"/>
      <c r="Z10" s="42" t="s">
        <v>61</v>
      </c>
      <c r="AA10" s="42" t="s">
        <v>46</v>
      </c>
      <c r="AB10" s="32" t="s">
        <v>62</v>
      </c>
      <c r="AC10" s="41"/>
      <c r="AD10" s="41"/>
      <c r="AE10" s="43"/>
      <c r="AF10" s="43"/>
      <c r="AG10" s="43"/>
      <c r="AH10" s="43"/>
      <c r="AJ10" s="11" t="s">
        <v>128</v>
      </c>
      <c r="AK10" s="11" t="s">
        <v>130</v>
      </c>
    </row>
    <row r="12" spans="1:37">
      <c r="B12" s="134" t="s">
        <v>131</v>
      </c>
    </row>
    <row r="13" spans="1:37">
      <c r="B13" s="3" t="s">
        <v>132</v>
      </c>
    </row>
    <row r="14" spans="1:37">
      <c r="P14" s="6" t="s">
        <v>133</v>
      </c>
      <c r="V14" s="9" t="s">
        <v>99</v>
      </c>
      <c r="W14" s="10">
        <v>91.070999999999998</v>
      </c>
      <c r="Z14" s="6" t="s">
        <v>134</v>
      </c>
      <c r="AB14" s="6">
        <v>7</v>
      </c>
      <c r="AJ14" s="11" t="s">
        <v>135</v>
      </c>
      <c r="AK14" s="11" t="s">
        <v>136</v>
      </c>
    </row>
    <row r="15" spans="1:37">
      <c r="A15" s="140"/>
      <c r="B15" s="141"/>
      <c r="C15" s="142"/>
      <c r="D15" s="143"/>
      <c r="P15" s="6" t="s">
        <v>133</v>
      </c>
      <c r="V15" s="9" t="s">
        <v>99</v>
      </c>
      <c r="W15" s="10">
        <v>13.02</v>
      </c>
      <c r="Z15" s="6" t="s">
        <v>139</v>
      </c>
      <c r="AB15" s="6">
        <v>7</v>
      </c>
      <c r="AJ15" s="11" t="s">
        <v>135</v>
      </c>
      <c r="AK15" s="11" t="s">
        <v>136</v>
      </c>
    </row>
    <row r="16" spans="1:37" ht="38.25">
      <c r="A16" s="1">
        <v>3</v>
      </c>
      <c r="B16" s="2" t="s">
        <v>140</v>
      </c>
      <c r="C16" s="3" t="s">
        <v>141</v>
      </c>
      <c r="D16" s="4" t="s">
        <v>168</v>
      </c>
      <c r="E16" s="5">
        <v>620.4</v>
      </c>
      <c r="F16" s="6" t="s">
        <v>142</v>
      </c>
      <c r="H16" s="7">
        <f t="shared" ref="H16:H21" si="0">ROUND(E16*G16,2)</f>
        <v>0</v>
      </c>
      <c r="J16" s="7">
        <f t="shared" ref="J16:J21" si="1">ROUND(E16*G16,2)</f>
        <v>0</v>
      </c>
      <c r="L16" s="8">
        <f t="shared" ref="L16:L21" si="2">E16*K16</f>
        <v>0</v>
      </c>
      <c r="N16" s="5">
        <f t="shared" ref="N16:N21" si="3">E16*M16</f>
        <v>0</v>
      </c>
      <c r="O16" s="6">
        <v>20</v>
      </c>
      <c r="P16" s="6" t="s">
        <v>133</v>
      </c>
      <c r="V16" s="9" t="s">
        <v>99</v>
      </c>
      <c r="W16" s="10">
        <v>62.402999999999999</v>
      </c>
      <c r="Z16" s="6" t="s">
        <v>143</v>
      </c>
      <c r="AB16" s="6">
        <v>1</v>
      </c>
      <c r="AJ16" s="11" t="s">
        <v>135</v>
      </c>
      <c r="AK16" s="11" t="s">
        <v>136</v>
      </c>
    </row>
    <row r="17" spans="1:37">
      <c r="A17" s="1">
        <v>4</v>
      </c>
      <c r="B17" s="2" t="s">
        <v>140</v>
      </c>
      <c r="C17" s="3" t="s">
        <v>144</v>
      </c>
      <c r="D17" s="4" t="s">
        <v>145</v>
      </c>
      <c r="E17" s="5">
        <v>620.4</v>
      </c>
      <c r="F17" s="6" t="s">
        <v>142</v>
      </c>
      <c r="H17" s="7">
        <f t="shared" si="0"/>
        <v>0</v>
      </c>
      <c r="J17" s="7">
        <f t="shared" si="1"/>
        <v>0</v>
      </c>
      <c r="L17" s="8">
        <f t="shared" si="2"/>
        <v>0</v>
      </c>
      <c r="N17" s="5">
        <f t="shared" si="3"/>
        <v>0</v>
      </c>
      <c r="O17" s="6">
        <v>20</v>
      </c>
      <c r="P17" s="6" t="s">
        <v>133</v>
      </c>
      <c r="V17" s="9" t="s">
        <v>99</v>
      </c>
      <c r="W17" s="10">
        <v>21.995000000000001</v>
      </c>
      <c r="Z17" s="6" t="s">
        <v>143</v>
      </c>
      <c r="AB17" s="6">
        <v>1</v>
      </c>
      <c r="AJ17" s="11" t="s">
        <v>135</v>
      </c>
      <c r="AK17" s="11" t="s">
        <v>136</v>
      </c>
    </row>
    <row r="18" spans="1:37" ht="25.5">
      <c r="A18" s="1">
        <v>5</v>
      </c>
      <c r="B18" s="2" t="s">
        <v>146</v>
      </c>
      <c r="C18" s="3" t="s">
        <v>147</v>
      </c>
      <c r="D18" s="4" t="s">
        <v>169</v>
      </c>
      <c r="E18" s="5">
        <v>263.2</v>
      </c>
      <c r="F18" s="6" t="s">
        <v>142</v>
      </c>
      <c r="H18" s="7">
        <f t="shared" si="0"/>
        <v>0</v>
      </c>
      <c r="J18" s="7">
        <f t="shared" si="1"/>
        <v>0</v>
      </c>
      <c r="L18" s="8">
        <f t="shared" si="2"/>
        <v>0</v>
      </c>
      <c r="N18" s="5">
        <f t="shared" si="3"/>
        <v>0</v>
      </c>
      <c r="O18" s="6">
        <v>20</v>
      </c>
      <c r="P18" s="6" t="s">
        <v>133</v>
      </c>
      <c r="V18" s="9" t="s">
        <v>99</v>
      </c>
      <c r="W18" s="10">
        <v>342.83499999999998</v>
      </c>
      <c r="Z18" s="6" t="s">
        <v>134</v>
      </c>
      <c r="AB18" s="6">
        <v>1</v>
      </c>
      <c r="AJ18" s="11" t="s">
        <v>135</v>
      </c>
      <c r="AK18" s="11" t="s">
        <v>136</v>
      </c>
    </row>
    <row r="19" spans="1:37">
      <c r="A19" s="1">
        <v>6</v>
      </c>
      <c r="B19" s="2" t="s">
        <v>146</v>
      </c>
      <c r="C19" s="3" t="s">
        <v>148</v>
      </c>
      <c r="D19" s="4" t="s">
        <v>149</v>
      </c>
      <c r="E19" s="5">
        <v>263.2</v>
      </c>
      <c r="F19" s="6" t="s">
        <v>142</v>
      </c>
      <c r="H19" s="7">
        <f t="shared" si="0"/>
        <v>0</v>
      </c>
      <c r="J19" s="7">
        <f t="shared" si="1"/>
        <v>0</v>
      </c>
      <c r="L19" s="8">
        <f t="shared" si="2"/>
        <v>0</v>
      </c>
      <c r="N19" s="5">
        <f t="shared" si="3"/>
        <v>0</v>
      </c>
      <c r="O19" s="6">
        <v>20</v>
      </c>
      <c r="P19" s="6" t="s">
        <v>133</v>
      </c>
      <c r="V19" s="9" t="s">
        <v>99</v>
      </c>
      <c r="W19" s="10">
        <v>92.07</v>
      </c>
      <c r="Z19" s="6" t="s">
        <v>134</v>
      </c>
      <c r="AB19" s="6">
        <v>1</v>
      </c>
      <c r="AJ19" s="11" t="s">
        <v>135</v>
      </c>
      <c r="AK19" s="11" t="s">
        <v>136</v>
      </c>
    </row>
    <row r="20" spans="1:37">
      <c r="A20" s="1">
        <v>7</v>
      </c>
      <c r="B20" s="2" t="s">
        <v>150</v>
      </c>
      <c r="C20" s="3" t="s">
        <v>151</v>
      </c>
      <c r="D20" s="4" t="s">
        <v>152</v>
      </c>
      <c r="E20" s="5">
        <v>883.6</v>
      </c>
      <c r="F20" s="6" t="s">
        <v>142</v>
      </c>
      <c r="H20" s="7">
        <f t="shared" si="0"/>
        <v>0</v>
      </c>
      <c r="J20" s="7">
        <f t="shared" si="1"/>
        <v>0</v>
      </c>
      <c r="L20" s="8">
        <f t="shared" si="2"/>
        <v>0</v>
      </c>
      <c r="N20" s="5">
        <f t="shared" si="3"/>
        <v>0</v>
      </c>
      <c r="O20" s="6">
        <v>20</v>
      </c>
      <c r="P20" s="6" t="s">
        <v>133</v>
      </c>
      <c r="V20" s="9" t="s">
        <v>99</v>
      </c>
      <c r="Z20" s="6" t="s">
        <v>143</v>
      </c>
      <c r="AB20" s="6">
        <v>1</v>
      </c>
      <c r="AJ20" s="11" t="s">
        <v>135</v>
      </c>
      <c r="AK20" s="11" t="s">
        <v>136</v>
      </c>
    </row>
    <row r="21" spans="1:37">
      <c r="A21" s="1">
        <v>8</v>
      </c>
      <c r="B21" s="2" t="s">
        <v>146</v>
      </c>
      <c r="C21" s="3" t="s">
        <v>153</v>
      </c>
      <c r="D21" s="4" t="s">
        <v>154</v>
      </c>
      <c r="E21" s="5">
        <v>883.6</v>
      </c>
      <c r="F21" s="6" t="s">
        <v>142</v>
      </c>
      <c r="H21" s="7">
        <f t="shared" si="0"/>
        <v>0</v>
      </c>
      <c r="J21" s="7">
        <f t="shared" si="1"/>
        <v>0</v>
      </c>
      <c r="L21" s="8">
        <f t="shared" si="2"/>
        <v>0</v>
      </c>
      <c r="N21" s="5">
        <f t="shared" si="3"/>
        <v>0</v>
      </c>
      <c r="O21" s="6">
        <v>20</v>
      </c>
      <c r="P21" s="6" t="s">
        <v>133</v>
      </c>
      <c r="V21" s="9" t="s">
        <v>99</v>
      </c>
      <c r="W21" s="10">
        <v>7.617</v>
      </c>
      <c r="Z21" s="6" t="s">
        <v>143</v>
      </c>
      <c r="AB21" s="6">
        <v>1</v>
      </c>
      <c r="AJ21" s="11" t="s">
        <v>135</v>
      </c>
      <c r="AK21" s="11" t="s">
        <v>136</v>
      </c>
    </row>
    <row r="22" spans="1:37">
      <c r="D22" s="135" t="s">
        <v>155</v>
      </c>
      <c r="E22" s="136">
        <f>J22</f>
        <v>0</v>
      </c>
      <c r="H22" s="136">
        <f>SUM(H12:H21)</f>
        <v>0</v>
      </c>
      <c r="I22" s="136">
        <f>SUM(I12:I21)</f>
        <v>0</v>
      </c>
      <c r="J22" s="136">
        <f>SUM(J12:J21)</f>
        <v>0</v>
      </c>
      <c r="L22" s="137">
        <f>SUM(L12:L21)</f>
        <v>0</v>
      </c>
      <c r="N22" s="138">
        <f>SUM(N12:N21)</f>
        <v>0</v>
      </c>
      <c r="W22" s="10">
        <f>SUM(W12:W21)</f>
        <v>631.01099999999997</v>
      </c>
    </row>
    <row r="24" spans="1:37">
      <c r="B24" s="3" t="s">
        <v>156</v>
      </c>
    </row>
    <row r="25" spans="1:37" ht="38.25">
      <c r="A25" s="1">
        <v>9</v>
      </c>
      <c r="B25" s="2" t="s">
        <v>137</v>
      </c>
      <c r="C25" s="3" t="s">
        <v>157</v>
      </c>
      <c r="D25" s="4" t="s">
        <v>177</v>
      </c>
      <c r="E25" s="5">
        <v>1034</v>
      </c>
      <c r="F25" s="6" t="s">
        <v>138</v>
      </c>
      <c r="H25" s="7">
        <f>ROUND(E25*G25,2)</f>
        <v>0</v>
      </c>
      <c r="J25" s="7">
        <f>ROUND(E25*G25,2)</f>
        <v>0</v>
      </c>
      <c r="K25" s="8">
        <v>0.48089999999999999</v>
      </c>
      <c r="L25" s="8">
        <f>E25*K25</f>
        <v>497.25060000000002</v>
      </c>
      <c r="N25" s="5">
        <f>E25*M25</f>
        <v>0</v>
      </c>
      <c r="O25" s="6">
        <v>20</v>
      </c>
      <c r="P25" s="6" t="s">
        <v>133</v>
      </c>
      <c r="V25" s="9" t="s">
        <v>99</v>
      </c>
      <c r="W25" s="10">
        <v>40.640999999999998</v>
      </c>
      <c r="Z25" s="6" t="s">
        <v>158</v>
      </c>
      <c r="AB25" s="6">
        <v>7</v>
      </c>
      <c r="AJ25" s="11" t="s">
        <v>135</v>
      </c>
      <c r="AK25" s="11" t="s">
        <v>136</v>
      </c>
    </row>
    <row r="26" spans="1:37">
      <c r="P26" s="6" t="s">
        <v>133</v>
      </c>
      <c r="V26" s="9" t="s">
        <v>99</v>
      </c>
      <c r="W26" s="10">
        <v>55.613999999999997</v>
      </c>
      <c r="Z26" s="6" t="s">
        <v>158</v>
      </c>
      <c r="AB26" s="6">
        <v>7</v>
      </c>
      <c r="AJ26" s="11" t="s">
        <v>135</v>
      </c>
      <c r="AK26" s="11" t="s">
        <v>136</v>
      </c>
    </row>
    <row r="27" spans="1:37" ht="38.25">
      <c r="A27" s="1">
        <v>11</v>
      </c>
      <c r="B27" s="2" t="s">
        <v>137</v>
      </c>
      <c r="C27" s="3" t="s">
        <v>159</v>
      </c>
      <c r="D27" s="4" t="s">
        <v>176</v>
      </c>
      <c r="E27" s="5">
        <v>2914</v>
      </c>
      <c r="F27" s="6" t="s">
        <v>138</v>
      </c>
      <c r="H27" s="7">
        <f>ROUND(E27*G27,2)</f>
        <v>0</v>
      </c>
      <c r="J27" s="7">
        <f>ROUND(E27*G27,2)</f>
        <v>0</v>
      </c>
      <c r="K27" s="8">
        <v>0.27994000000000002</v>
      </c>
      <c r="L27" s="8">
        <f>E27*K27</f>
        <v>815.74516000000006</v>
      </c>
      <c r="N27" s="5">
        <f>E27*M27</f>
        <v>0</v>
      </c>
      <c r="O27" s="6">
        <v>20</v>
      </c>
      <c r="P27" s="6" t="s">
        <v>133</v>
      </c>
      <c r="V27" s="9" t="s">
        <v>99</v>
      </c>
      <c r="W27" s="10">
        <v>69.75</v>
      </c>
      <c r="Z27" s="6" t="s">
        <v>158</v>
      </c>
      <c r="AB27" s="6">
        <v>7</v>
      </c>
      <c r="AJ27" s="11" t="s">
        <v>135</v>
      </c>
      <c r="AK27" s="11" t="s">
        <v>136</v>
      </c>
    </row>
    <row r="28" spans="1:37">
      <c r="D28" s="135" t="s">
        <v>160</v>
      </c>
      <c r="E28" s="136">
        <f>J28</f>
        <v>0</v>
      </c>
      <c r="H28" s="136">
        <f>SUM(H24:H27)</f>
        <v>0</v>
      </c>
      <c r="I28" s="136">
        <f>SUM(I24:I27)</f>
        <v>0</v>
      </c>
      <c r="J28" s="136">
        <f>SUM(J24:J27)</f>
        <v>0</v>
      </c>
      <c r="L28" s="137">
        <f>SUM(L24:L27)</f>
        <v>1312.99576</v>
      </c>
      <c r="N28" s="138">
        <f>SUM(N24:N27)</f>
        <v>0</v>
      </c>
      <c r="W28" s="10">
        <f>SUM(W24:W27)</f>
        <v>166.005</v>
      </c>
    </row>
    <row r="30" spans="1:37">
      <c r="B30" s="3" t="s">
        <v>161</v>
      </c>
    </row>
    <row r="31" spans="1:37" ht="25.5">
      <c r="A31" s="1">
        <v>12</v>
      </c>
      <c r="B31" s="2" t="s">
        <v>137</v>
      </c>
      <c r="C31" s="3" t="s">
        <v>162</v>
      </c>
      <c r="D31" s="4" t="s">
        <v>163</v>
      </c>
      <c r="E31" s="5">
        <v>1689.865</v>
      </c>
      <c r="F31" s="6" t="s">
        <v>164</v>
      </c>
      <c r="H31" s="7">
        <f>ROUND(E31*G31,2)</f>
        <v>0</v>
      </c>
      <c r="J31" s="7">
        <f>ROUND(E31*G31,2)</f>
        <v>0</v>
      </c>
      <c r="L31" s="8">
        <f>E31*K31</f>
        <v>0</v>
      </c>
      <c r="N31" s="5">
        <f>E31*M31</f>
        <v>0</v>
      </c>
      <c r="O31" s="6">
        <v>20</v>
      </c>
      <c r="P31" s="6" t="s">
        <v>133</v>
      </c>
      <c r="V31" s="9" t="s">
        <v>99</v>
      </c>
      <c r="W31" s="10">
        <v>33.796999999999997</v>
      </c>
      <c r="Z31" s="6" t="s">
        <v>158</v>
      </c>
      <c r="AB31" s="6">
        <v>1</v>
      </c>
      <c r="AJ31" s="11" t="s">
        <v>135</v>
      </c>
      <c r="AK31" s="11" t="s">
        <v>136</v>
      </c>
    </row>
    <row r="32" spans="1:37">
      <c r="D32" s="135" t="s">
        <v>165</v>
      </c>
      <c r="E32" s="136">
        <f>J32</f>
        <v>0</v>
      </c>
      <c r="H32" s="136">
        <f>SUM(H30:H31)</f>
        <v>0</v>
      </c>
      <c r="I32" s="136">
        <f>SUM(I30:I31)</f>
        <v>0</v>
      </c>
      <c r="J32" s="136">
        <f>SUM(J30:J31)</f>
        <v>0</v>
      </c>
      <c r="L32" s="137">
        <f>SUM(L30:L31)</f>
        <v>0</v>
      </c>
      <c r="N32" s="138">
        <f>SUM(N30:N31)</f>
        <v>0</v>
      </c>
      <c r="W32" s="10">
        <f>SUM(W30:W31)</f>
        <v>33.796999999999997</v>
      </c>
    </row>
    <row r="34" spans="4:23">
      <c r="D34" s="135" t="s">
        <v>166</v>
      </c>
      <c r="E34" s="136">
        <f>J34</f>
        <v>0</v>
      </c>
      <c r="H34" s="136">
        <f>+H22+H28+H32</f>
        <v>0</v>
      </c>
      <c r="I34" s="136">
        <f>+I22+I28+I32</f>
        <v>0</v>
      </c>
      <c r="J34" s="136">
        <f>+J22+J28+J32</f>
        <v>0</v>
      </c>
      <c r="L34" s="137">
        <f>+L22+L28+L32</f>
        <v>1312.99576</v>
      </c>
      <c r="N34" s="138">
        <f>+N22+N28+N32</f>
        <v>0</v>
      </c>
      <c r="W34" s="10">
        <f>+W22+W28+W32</f>
        <v>830.81299999999999</v>
      </c>
    </row>
    <row r="36" spans="4:23">
      <c r="D36" s="139" t="s">
        <v>167</v>
      </c>
      <c r="E36" s="136">
        <f>J36</f>
        <v>0</v>
      </c>
      <c r="H36" s="136">
        <f>+H34</f>
        <v>0</v>
      </c>
      <c r="I36" s="136">
        <f>+I34</f>
        <v>0</v>
      </c>
      <c r="J36" s="136">
        <f>+J34</f>
        <v>0</v>
      </c>
      <c r="L36" s="137">
        <f>+L34</f>
        <v>1312.99576</v>
      </c>
      <c r="N36" s="138">
        <f>+N34</f>
        <v>0</v>
      </c>
      <c r="W36" s="10">
        <f>+W34</f>
        <v>830.81299999999999</v>
      </c>
    </row>
  </sheetData>
  <sheetProtection selectLockedCells="1" selectUnlockedCells="1"/>
  <mergeCells count="2">
    <mergeCell ref="K9:L9"/>
    <mergeCell ref="M9:N9"/>
  </mergeCells>
  <printOptions horizontalCentered="1"/>
  <pageMargins left="0.39305555555555555" right="0.35416666666666669" top="0.62916666666666665" bottom="0.59027777777777779" header="0.51180555555555551" footer="0.35416666666666669"/>
  <pageSetup paperSize="9" firstPageNumber="0" orientation="portrait" horizontalDpi="300" verticalDpi="300" r:id="rId1"/>
  <headerFooter alignWithMargins="0">
    <oddFooter>&amp;R&amp;"Arial Narrow,Normálne"&amp;8Strana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5</vt:i4>
      </vt:variant>
    </vt:vector>
  </HeadingPairs>
  <TitlesOfParts>
    <vt:vector size="8" baseType="lpstr">
      <vt:lpstr>Kryci list</vt:lpstr>
      <vt:lpstr>Rekapitulacia</vt:lpstr>
      <vt:lpstr>Prehlad</vt:lpstr>
      <vt:lpstr>'Kryci list'!Excel_BuiltIn_Print_Area</vt:lpstr>
      <vt:lpstr>Prehlad!Excel_BuiltIn_Print_Area</vt:lpstr>
      <vt:lpstr>Rekapitulacia!Excel_BuiltIn_Print_Area</vt:lpstr>
      <vt:lpstr>Prehlad!Názvy_tlače</vt:lpstr>
      <vt:lpstr>Rekapitulacia!Názvy_tlače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JaroM</dc:creator>
  <cp:lastModifiedBy>pc</cp:lastModifiedBy>
  <cp:revision>0</cp:revision>
  <cp:lastPrinted>2020-08-21T08:35:58Z</cp:lastPrinted>
  <dcterms:created xsi:type="dcterms:W3CDTF">1999-04-06T07:39:00Z</dcterms:created>
  <dcterms:modified xsi:type="dcterms:W3CDTF">2020-08-24T07:26:51Z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1033-11.2.0.8339</vt:lpwstr>
  </property>
</Properties>
</file>