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u\"/>
    </mc:Choice>
  </mc:AlternateContent>
  <xr:revisionPtr revIDLastSave="0" documentId="8_{31142CCA-82AA-4002-93CE-586D25006D67}" xr6:coauthVersionLast="36" xr6:coauthVersionMax="36" xr10:uidLastSave="{00000000-0000-0000-0000-000000000000}"/>
  <bookViews>
    <workbookView xWindow="1700" yWindow="0" windowWidth="7470" windowHeight="2760" activeTab="2" xr2:uid="{00000000-000D-0000-FFFF-FFFF00000000}"/>
  </bookViews>
  <sheets>
    <sheet name="Kryci list" sheetId="3" r:id="rId1"/>
    <sheet name="Rekapitulacia" sheetId="4" r:id="rId2"/>
    <sheet name="Prehlad" sheetId="5" r:id="rId3"/>
    <sheet name="Figury" sheetId="6" r:id="rId4"/>
  </sheets>
  <definedNames>
    <definedName name="_xlnm._FilterDatabase" hidden="1">#REF!</definedName>
    <definedName name="fakt1R">#REF!</definedName>
    <definedName name="_xlnm.Print_Titles" localSheetId="3">Figury!$8:$10</definedName>
    <definedName name="_xlnm.Print_Titles" localSheetId="2">Prehlad!$8:$10</definedName>
    <definedName name="_xlnm.Print_Titles" localSheetId="1">Rekapitulacia!$8:$10</definedName>
    <definedName name="_xlnm.Print_Area" localSheetId="3">Figury!$A:$D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91029"/>
</workbook>
</file>

<file path=xl/calcChain.xml><?xml version="1.0" encoding="utf-8"?>
<calcChain xmlns="http://schemas.openxmlformats.org/spreadsheetml/2006/main">
  <c r="J14" i="5" l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52" i="5"/>
  <c r="J53" i="5"/>
  <c r="J54" i="5"/>
  <c r="J58" i="5"/>
  <c r="J59" i="5"/>
  <c r="J60" i="5"/>
  <c r="J61" i="5"/>
  <c r="J62" i="5"/>
  <c r="J63" i="5"/>
  <c r="J64" i="5"/>
  <c r="J65" i="5"/>
  <c r="J69" i="5"/>
  <c r="J70" i="5"/>
  <c r="J71" i="5"/>
  <c r="J72" i="5"/>
  <c r="J73" i="5"/>
  <c r="J77" i="5"/>
  <c r="J78" i="5"/>
  <c r="J79" i="5"/>
  <c r="J80" i="5"/>
  <c r="J81" i="5"/>
  <c r="J82" i="5"/>
  <c r="J83" i="5"/>
  <c r="J87" i="5"/>
  <c r="J88" i="5"/>
  <c r="J89" i="5"/>
  <c r="J93" i="5"/>
  <c r="J94" i="5"/>
  <c r="J95" i="5"/>
  <c r="J96" i="5"/>
  <c r="J97" i="5"/>
  <c r="J98" i="5"/>
  <c r="J99" i="5"/>
  <c r="J103" i="5"/>
  <c r="J104" i="5"/>
  <c r="J105" i="5"/>
  <c r="J106" i="5"/>
  <c r="J107" i="5"/>
  <c r="J111" i="5"/>
  <c r="J112" i="5"/>
  <c r="J113" i="5" s="1"/>
  <c r="J116" i="5"/>
  <c r="J117" i="5" s="1"/>
  <c r="J120" i="5"/>
  <c r="J121" i="5"/>
  <c r="J122" i="5"/>
  <c r="J123" i="5"/>
  <c r="J124" i="5"/>
  <c r="J125" i="5"/>
  <c r="J126" i="5"/>
  <c r="J127" i="5"/>
  <c r="J128" i="5"/>
  <c r="J129" i="5"/>
  <c r="J130" i="5"/>
  <c r="J134" i="5"/>
  <c r="J135" i="5"/>
  <c r="J139" i="5"/>
  <c r="J140" i="5"/>
  <c r="J141" i="5"/>
  <c r="J142" i="5"/>
  <c r="J146" i="5"/>
  <c r="J147" i="5"/>
  <c r="J148" i="5"/>
  <c r="J149" i="5"/>
  <c r="J150" i="5"/>
  <c r="J151" i="5"/>
  <c r="J155" i="5"/>
  <c r="J156" i="5"/>
  <c r="J157" i="5"/>
  <c r="J158" i="5"/>
  <c r="J162" i="5"/>
  <c r="J163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4" i="5"/>
  <c r="J205" i="5"/>
  <c r="J206" i="5"/>
  <c r="J210" i="5"/>
  <c r="J211" i="5" s="1"/>
  <c r="J74" i="5" l="1"/>
  <c r="J143" i="5"/>
  <c r="J55" i="5"/>
  <c r="J207" i="5"/>
  <c r="J131" i="5"/>
  <c r="J90" i="5"/>
  <c r="J108" i="5"/>
  <c r="J28" i="5"/>
  <c r="J201" i="5"/>
  <c r="J213" i="5" s="1"/>
  <c r="J152" i="5"/>
  <c r="J84" i="5"/>
  <c r="J46" i="5"/>
  <c r="J164" i="5"/>
  <c r="J159" i="5"/>
  <c r="J136" i="5"/>
  <c r="E136" i="5" s="1"/>
  <c r="J100" i="5"/>
  <c r="J66" i="5"/>
  <c r="I30" i="3"/>
  <c r="J30" i="3" s="1"/>
  <c r="C35" i="4"/>
  <c r="W211" i="5"/>
  <c r="G35" i="4" s="1"/>
  <c r="N211" i="5"/>
  <c r="F35" i="4" s="1"/>
  <c r="L211" i="5"/>
  <c r="E35" i="4" s="1"/>
  <c r="I211" i="5"/>
  <c r="H210" i="5"/>
  <c r="H211" i="5" s="1"/>
  <c r="B35" i="4" s="1"/>
  <c r="G34" i="4"/>
  <c r="W207" i="5"/>
  <c r="N207" i="5"/>
  <c r="L207" i="5"/>
  <c r="E34" i="4" s="1"/>
  <c r="H206" i="5"/>
  <c r="H207" i="5" s="1"/>
  <c r="B34" i="4" s="1"/>
  <c r="I205" i="5"/>
  <c r="I207" i="5" s="1"/>
  <c r="C34" i="4" s="1"/>
  <c r="H204" i="5"/>
  <c r="F33" i="4"/>
  <c r="W201" i="5"/>
  <c r="N201" i="5"/>
  <c r="I200" i="5"/>
  <c r="I199" i="5"/>
  <c r="I198" i="5"/>
  <c r="H197" i="5"/>
  <c r="I196" i="5"/>
  <c r="H195" i="5"/>
  <c r="I194" i="5"/>
  <c r="H193" i="5"/>
  <c r="I192" i="5"/>
  <c r="H191" i="5"/>
  <c r="L190" i="5"/>
  <c r="I190" i="5"/>
  <c r="H189" i="5"/>
  <c r="L188" i="5"/>
  <c r="L201" i="5" s="1"/>
  <c r="I188" i="5"/>
  <c r="H187" i="5"/>
  <c r="I186" i="5"/>
  <c r="H185" i="5"/>
  <c r="I184" i="5"/>
  <c r="H183" i="5"/>
  <c r="I182" i="5"/>
  <c r="H181" i="5"/>
  <c r="I180" i="5"/>
  <c r="H179" i="5"/>
  <c r="I178" i="5"/>
  <c r="H177" i="5"/>
  <c r="I176" i="5"/>
  <c r="H175" i="5"/>
  <c r="I174" i="5"/>
  <c r="H173" i="5"/>
  <c r="I172" i="5"/>
  <c r="I171" i="5"/>
  <c r="H170" i="5"/>
  <c r="F30" i="4"/>
  <c r="W164" i="5"/>
  <c r="G30" i="4" s="1"/>
  <c r="N164" i="5"/>
  <c r="I164" i="5"/>
  <c r="C30" i="4" s="1"/>
  <c r="L163" i="5"/>
  <c r="L164" i="5" s="1"/>
  <c r="E30" i="4" s="1"/>
  <c r="H163" i="5"/>
  <c r="L162" i="5"/>
  <c r="H162" i="5"/>
  <c r="H164" i="5" s="1"/>
  <c r="B30" i="4" s="1"/>
  <c r="W159" i="5"/>
  <c r="G29" i="4" s="1"/>
  <c r="N159" i="5"/>
  <c r="F29" i="4" s="1"/>
  <c r="H158" i="5"/>
  <c r="L157" i="5"/>
  <c r="H157" i="5"/>
  <c r="L156" i="5"/>
  <c r="I156" i="5"/>
  <c r="I159" i="5" s="1"/>
  <c r="C29" i="4" s="1"/>
  <c r="L155" i="5"/>
  <c r="H155" i="5"/>
  <c r="W152" i="5"/>
  <c r="G28" i="4" s="1"/>
  <c r="N152" i="5"/>
  <c r="F28" i="4" s="1"/>
  <c r="I152" i="5"/>
  <c r="C28" i="4" s="1"/>
  <c r="H151" i="5"/>
  <c r="I150" i="5"/>
  <c r="H149" i="5"/>
  <c r="L148" i="5"/>
  <c r="H148" i="5"/>
  <c r="L147" i="5"/>
  <c r="I147" i="5"/>
  <c r="L146" i="5"/>
  <c r="L152" i="5" s="1"/>
  <c r="E28" i="4" s="1"/>
  <c r="H146" i="5"/>
  <c r="W143" i="5"/>
  <c r="G27" i="4" s="1"/>
  <c r="N143" i="5"/>
  <c r="F27" i="4" s="1"/>
  <c r="I143" i="5"/>
  <c r="C27" i="4" s="1"/>
  <c r="H142" i="5"/>
  <c r="L141" i="5"/>
  <c r="H141" i="5"/>
  <c r="L140" i="5"/>
  <c r="I140" i="5"/>
  <c r="L139" i="5"/>
  <c r="H139" i="5"/>
  <c r="D26" i="4"/>
  <c r="W136" i="5"/>
  <c r="G26" i="4" s="1"/>
  <c r="N136" i="5"/>
  <c r="F26" i="4" s="1"/>
  <c r="I135" i="5"/>
  <c r="I136" i="5" s="1"/>
  <c r="C26" i="4" s="1"/>
  <c r="L134" i="5"/>
  <c r="L136" i="5" s="1"/>
  <c r="E26" i="4" s="1"/>
  <c r="H134" i="5"/>
  <c r="H136" i="5" s="1"/>
  <c r="B26" i="4" s="1"/>
  <c r="F25" i="4"/>
  <c r="W131" i="5"/>
  <c r="G25" i="4" s="1"/>
  <c r="N131" i="5"/>
  <c r="H130" i="5"/>
  <c r="L129" i="5"/>
  <c r="I129" i="5"/>
  <c r="L128" i="5"/>
  <c r="I128" i="5"/>
  <c r="L127" i="5"/>
  <c r="H127" i="5"/>
  <c r="L126" i="5"/>
  <c r="I126" i="5"/>
  <c r="H125" i="5"/>
  <c r="L124" i="5"/>
  <c r="I124" i="5"/>
  <c r="L123" i="5"/>
  <c r="I123" i="5"/>
  <c r="H122" i="5"/>
  <c r="H121" i="5"/>
  <c r="L120" i="5"/>
  <c r="H120" i="5"/>
  <c r="W117" i="5"/>
  <c r="G24" i="4" s="1"/>
  <c r="N117" i="5"/>
  <c r="F24" i="4" s="1"/>
  <c r="I117" i="5"/>
  <c r="C24" i="4" s="1"/>
  <c r="L116" i="5"/>
  <c r="L117" i="5" s="1"/>
  <c r="E24" i="4" s="1"/>
  <c r="H116" i="5"/>
  <c r="H117" i="5" s="1"/>
  <c r="B24" i="4" s="1"/>
  <c r="D23" i="4"/>
  <c r="W113" i="5"/>
  <c r="G23" i="4" s="1"/>
  <c r="E113" i="5"/>
  <c r="N113" i="5"/>
  <c r="F23" i="4" s="1"/>
  <c r="I113" i="5"/>
  <c r="C23" i="4" s="1"/>
  <c r="H112" i="5"/>
  <c r="L111" i="5"/>
  <c r="L113" i="5" s="1"/>
  <c r="E23" i="4" s="1"/>
  <c r="H111" i="5"/>
  <c r="G22" i="4"/>
  <c r="F22" i="4"/>
  <c r="C22" i="4"/>
  <c r="W108" i="5"/>
  <c r="N108" i="5"/>
  <c r="I108" i="5"/>
  <c r="L107" i="5"/>
  <c r="H107" i="5"/>
  <c r="L106" i="5"/>
  <c r="H106" i="5"/>
  <c r="L105" i="5"/>
  <c r="H105" i="5"/>
  <c r="L104" i="5"/>
  <c r="H104" i="5"/>
  <c r="L103" i="5"/>
  <c r="H103" i="5"/>
  <c r="F21" i="4"/>
  <c r="W100" i="5"/>
  <c r="G21" i="4" s="1"/>
  <c r="N100" i="5"/>
  <c r="H99" i="5"/>
  <c r="L98" i="5"/>
  <c r="I98" i="5"/>
  <c r="L97" i="5"/>
  <c r="H97" i="5"/>
  <c r="L96" i="5"/>
  <c r="I96" i="5"/>
  <c r="L95" i="5"/>
  <c r="H95" i="5"/>
  <c r="H94" i="5"/>
  <c r="L93" i="5"/>
  <c r="H93" i="5"/>
  <c r="G20" i="4"/>
  <c r="F20" i="4"/>
  <c r="C20" i="4"/>
  <c r="W90" i="5"/>
  <c r="N90" i="5"/>
  <c r="I90" i="5"/>
  <c r="H89" i="5"/>
  <c r="L88" i="5"/>
  <c r="L90" i="5" s="1"/>
  <c r="E20" i="4" s="1"/>
  <c r="H88" i="5"/>
  <c r="H87" i="5"/>
  <c r="G19" i="4"/>
  <c r="W84" i="5"/>
  <c r="N84" i="5"/>
  <c r="F19" i="4" s="1"/>
  <c r="H83" i="5"/>
  <c r="L82" i="5"/>
  <c r="H82" i="5"/>
  <c r="L81" i="5"/>
  <c r="H81" i="5"/>
  <c r="L80" i="5"/>
  <c r="H80" i="5"/>
  <c r="L79" i="5"/>
  <c r="I79" i="5"/>
  <c r="I84" i="5" s="1"/>
  <c r="L78" i="5"/>
  <c r="H78" i="5"/>
  <c r="L77" i="5"/>
  <c r="H77" i="5"/>
  <c r="W74" i="5"/>
  <c r="G18" i="4" s="1"/>
  <c r="N74" i="5"/>
  <c r="F18" i="4" s="1"/>
  <c r="I74" i="5"/>
  <c r="C18" i="4" s="1"/>
  <c r="H73" i="5"/>
  <c r="H72" i="5"/>
  <c r="L71" i="5"/>
  <c r="H71" i="5"/>
  <c r="L70" i="5"/>
  <c r="H70" i="5"/>
  <c r="L69" i="5"/>
  <c r="H69" i="5"/>
  <c r="F17" i="4"/>
  <c r="C17" i="4"/>
  <c r="W66" i="5"/>
  <c r="G17" i="4" s="1"/>
  <c r="N66" i="5"/>
  <c r="I66" i="5"/>
  <c r="H65" i="5"/>
  <c r="H64" i="5"/>
  <c r="H63" i="5"/>
  <c r="L62" i="5"/>
  <c r="H62" i="5"/>
  <c r="L61" i="5"/>
  <c r="H61" i="5"/>
  <c r="L60" i="5"/>
  <c r="H60" i="5"/>
  <c r="L59" i="5"/>
  <c r="L66" i="5" s="1"/>
  <c r="E17" i="4" s="1"/>
  <c r="H59" i="5"/>
  <c r="L58" i="5"/>
  <c r="H58" i="5"/>
  <c r="G16" i="4"/>
  <c r="W55" i="5"/>
  <c r="N55" i="5"/>
  <c r="I55" i="5"/>
  <c r="C16" i="4" s="1"/>
  <c r="H54" i="5"/>
  <c r="L53" i="5"/>
  <c r="H53" i="5"/>
  <c r="L52" i="5"/>
  <c r="H52" i="5"/>
  <c r="C13" i="4"/>
  <c r="W46" i="5"/>
  <c r="G13" i="4" s="1"/>
  <c r="I46" i="5"/>
  <c r="H45" i="5"/>
  <c r="H44" i="5"/>
  <c r="H43" i="5"/>
  <c r="H42" i="5"/>
  <c r="H41" i="5"/>
  <c r="H40" i="5"/>
  <c r="H39" i="5"/>
  <c r="H38" i="5"/>
  <c r="L37" i="5"/>
  <c r="H37" i="5"/>
  <c r="N36" i="5"/>
  <c r="N46" i="5" s="1"/>
  <c r="F13" i="4" s="1"/>
  <c r="L36" i="5"/>
  <c r="H36" i="5"/>
  <c r="H35" i="5"/>
  <c r="H34" i="5"/>
  <c r="L33" i="5"/>
  <c r="H33" i="5"/>
  <c r="L32" i="5"/>
  <c r="H32" i="5"/>
  <c r="L31" i="5"/>
  <c r="H31" i="5"/>
  <c r="W28" i="5"/>
  <c r="N28" i="5"/>
  <c r="F12" i="4" s="1"/>
  <c r="I27" i="5"/>
  <c r="I26" i="5"/>
  <c r="I25" i="5"/>
  <c r="L24" i="5"/>
  <c r="H24" i="5"/>
  <c r="L23" i="5"/>
  <c r="H23" i="5"/>
  <c r="L22" i="5"/>
  <c r="H22" i="5"/>
  <c r="L21" i="5"/>
  <c r="H21" i="5"/>
  <c r="L20" i="5"/>
  <c r="H20" i="5"/>
  <c r="L19" i="5"/>
  <c r="H19" i="5"/>
  <c r="L18" i="5"/>
  <c r="H18" i="5"/>
  <c r="L17" i="5"/>
  <c r="H17" i="5"/>
  <c r="L16" i="5"/>
  <c r="H16" i="5"/>
  <c r="H15" i="5"/>
  <c r="L14" i="5"/>
  <c r="H14" i="5"/>
  <c r="F1" i="3"/>
  <c r="F12" i="3"/>
  <c r="J12" i="3"/>
  <c r="F13" i="3"/>
  <c r="J13" i="3"/>
  <c r="F14" i="3"/>
  <c r="J14" i="3"/>
  <c r="F19" i="3"/>
  <c r="J20" i="3"/>
  <c r="F26" i="3"/>
  <c r="J26" i="3"/>
  <c r="D8" i="5"/>
  <c r="B8" i="4"/>
  <c r="I28" i="5" l="1"/>
  <c r="W48" i="5"/>
  <c r="L100" i="5"/>
  <c r="E21" i="4" s="1"/>
  <c r="L108" i="5"/>
  <c r="E22" i="4" s="1"/>
  <c r="L159" i="5"/>
  <c r="E29" i="4" s="1"/>
  <c r="H46" i="5"/>
  <c r="B13" i="4" s="1"/>
  <c r="W166" i="5"/>
  <c r="G31" i="4" s="1"/>
  <c r="H108" i="5"/>
  <c r="B22" i="4" s="1"/>
  <c r="H143" i="5"/>
  <c r="B27" i="4" s="1"/>
  <c r="N213" i="5"/>
  <c r="F36" i="4" s="1"/>
  <c r="H55" i="5"/>
  <c r="L84" i="5"/>
  <c r="E19" i="4" s="1"/>
  <c r="L143" i="5"/>
  <c r="E27" i="4" s="1"/>
  <c r="L55" i="5"/>
  <c r="L131" i="5"/>
  <c r="E25" i="4" s="1"/>
  <c r="W213" i="5"/>
  <c r="G36" i="4" s="1"/>
  <c r="F34" i="4"/>
  <c r="H100" i="5"/>
  <c r="B21" i="4" s="1"/>
  <c r="H90" i="5"/>
  <c r="B20" i="4" s="1"/>
  <c r="J166" i="5"/>
  <c r="H113" i="5"/>
  <c r="B23" i="4" s="1"/>
  <c r="H201" i="5"/>
  <c r="H213" i="5" s="1"/>
  <c r="H74" i="5"/>
  <c r="B18" i="4" s="1"/>
  <c r="H131" i="5"/>
  <c r="B25" i="4" s="1"/>
  <c r="I131" i="5"/>
  <c r="C25" i="4" s="1"/>
  <c r="H152" i="5"/>
  <c r="B28" i="4" s="1"/>
  <c r="H159" i="5"/>
  <c r="B29" i="4" s="1"/>
  <c r="I201" i="5"/>
  <c r="J48" i="5"/>
  <c r="B16" i="4"/>
  <c r="E33" i="4"/>
  <c r="L213" i="5"/>
  <c r="E36" i="4" s="1"/>
  <c r="D33" i="4"/>
  <c r="E201" i="5"/>
  <c r="D28" i="4"/>
  <c r="E152" i="5"/>
  <c r="I213" i="5"/>
  <c r="C33" i="4"/>
  <c r="D17" i="4"/>
  <c r="E66" i="5"/>
  <c r="L74" i="5"/>
  <c r="E18" i="4" s="1"/>
  <c r="G14" i="4"/>
  <c r="L46" i="5"/>
  <c r="E13" i="4" s="1"/>
  <c r="H84" i="5"/>
  <c r="B19" i="4" s="1"/>
  <c r="D25" i="4"/>
  <c r="E131" i="5"/>
  <c r="D27" i="4"/>
  <c r="E143" i="5"/>
  <c r="D29" i="4"/>
  <c r="E159" i="5"/>
  <c r="D34" i="4"/>
  <c r="E207" i="5"/>
  <c r="D18" i="4"/>
  <c r="E74" i="5"/>
  <c r="C19" i="4"/>
  <c r="D21" i="4"/>
  <c r="E100" i="5"/>
  <c r="D22" i="4"/>
  <c r="E108" i="5"/>
  <c r="D24" i="4"/>
  <c r="E117" i="5"/>
  <c r="H28" i="5"/>
  <c r="D20" i="4"/>
  <c r="E90" i="5"/>
  <c r="L28" i="5"/>
  <c r="C12" i="4"/>
  <c r="I48" i="5"/>
  <c r="L166" i="5"/>
  <c r="E31" i="4" s="1"/>
  <c r="E16" i="4"/>
  <c r="N166" i="5"/>
  <c r="F31" i="4" s="1"/>
  <c r="F16" i="4"/>
  <c r="H66" i="5"/>
  <c r="B17" i="4" s="1"/>
  <c r="I100" i="5"/>
  <c r="C21" i="4" s="1"/>
  <c r="D30" i="4"/>
  <c r="E164" i="5"/>
  <c r="D35" i="4"/>
  <c r="E211" i="5"/>
  <c r="N48" i="5"/>
  <c r="G33" i="4"/>
  <c r="G12" i="4"/>
  <c r="W215" i="5" l="1"/>
  <c r="G39" i="4" s="1"/>
  <c r="J215" i="5"/>
  <c r="B33" i="4"/>
  <c r="N215" i="5"/>
  <c r="F39" i="4" s="1"/>
  <c r="F14" i="4"/>
  <c r="E16" i="3"/>
  <c r="C14" i="4"/>
  <c r="D18" i="3"/>
  <c r="B36" i="4"/>
  <c r="D16" i="4"/>
  <c r="E55" i="5"/>
  <c r="D12" i="4"/>
  <c r="E28" i="5"/>
  <c r="D13" i="4"/>
  <c r="E46" i="5"/>
  <c r="E18" i="3"/>
  <c r="C36" i="4"/>
  <c r="D19" i="4"/>
  <c r="E84" i="5"/>
  <c r="E12" i="4"/>
  <c r="L48" i="5"/>
  <c r="B12" i="4"/>
  <c r="H48" i="5"/>
  <c r="I166" i="5"/>
  <c r="I215" i="5" s="1"/>
  <c r="C39" i="4" s="1"/>
  <c r="D36" i="4"/>
  <c r="E213" i="5"/>
  <c r="H166" i="5"/>
  <c r="D31" i="4" l="1"/>
  <c r="E166" i="5"/>
  <c r="C31" i="4"/>
  <c r="E17" i="3"/>
  <c r="D16" i="3"/>
  <c r="H215" i="5"/>
  <c r="B39" i="4" s="1"/>
  <c r="B14" i="4"/>
  <c r="E20" i="3"/>
  <c r="D14" i="4"/>
  <c r="E48" i="5"/>
  <c r="F18" i="3"/>
  <c r="B31" i="4"/>
  <c r="D17" i="3"/>
  <c r="L215" i="5"/>
  <c r="E39" i="4" s="1"/>
  <c r="E14" i="4"/>
  <c r="F17" i="3" l="1"/>
  <c r="D39" i="4"/>
  <c r="E215" i="5"/>
  <c r="F16" i="3"/>
  <c r="D20" i="3"/>
  <c r="F20" i="3" l="1"/>
  <c r="J28" i="3" s="1"/>
  <c r="I29" i="3" s="1"/>
  <c r="J29" i="3" s="1"/>
  <c r="J31" i="3" s="1"/>
</calcChain>
</file>

<file path=xl/sharedStrings.xml><?xml version="1.0" encoding="utf-8"?>
<sst xmlns="http://schemas.openxmlformats.org/spreadsheetml/2006/main" count="1267" uniqueCount="529">
  <si>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</si>
  <si>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</si>
  <si>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</si>
  <si>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</si>
  <si>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</si>
  <si>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</si>
  <si>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</si>
  <si>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</si>
  <si>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</si>
  <si>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Miesto:</t>
  </si>
  <si>
    <t>Rozpočet</t>
  </si>
  <si>
    <t>Krycí list rozpočtu v</t>
  </si>
  <si>
    <t>EUR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</si>
  <si>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</si>
  <si>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</si>
  <si>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</si>
  <si>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</si>
  <si>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</si>
  <si>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</si>
  <si>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Zmluva č.: </t>
  </si>
  <si>
    <t>Spracoval:</t>
  </si>
  <si>
    <t>Dňa:</t>
  </si>
  <si>
    <t>VF</t>
  </si>
  <si>
    <t>IČO:</t>
  </si>
  <si>
    <t>DIČ:</t>
  </si>
  <si>
    <t>Projektant:</t>
  </si>
  <si>
    <t>A</t>
  </si>
  <si>
    <t xml:space="preserve"> ZRN</t>
  </si>
  <si>
    <t>Konštrukcie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</si>
  <si>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</si>
  <si>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</si>
  <si>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</si>
  <si>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</si>
  <si>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</si>
  <si>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</si>
  <si>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</si>
  <si>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</si>
  <si>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</si>
  <si>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</si>
  <si>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</si>
  <si>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</si>
  <si>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</si>
  <si>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</si>
  <si>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</si>
  <si>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</si>
  <si>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</si>
  <si>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</si>
  <si>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</si>
  <si>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</si>
  <si>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</si>
  <si>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</si>
  <si>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</si>
  <si>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</si>
  <si>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</si>
  <si>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</si>
  <si>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</si>
  <si>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</si>
  <si>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</t>
  </si>
  <si>
    <t xml:space="preserve">Spracoval: </t>
  </si>
  <si>
    <t xml:space="preserve">Projektant: </t>
  </si>
  <si>
    <t xml:space="preserve">JKSO: </t>
  </si>
  <si>
    <t>Rekapitulácia rozpočtu v</t>
  </si>
  <si>
    <t xml:space="preserve">Dodávateľ: </t>
  </si>
  <si>
    <t xml:space="preserve">Dátum: </t>
  </si>
  <si>
    <t>Rekapitulácia splátky v</t>
  </si>
  <si>
    <t>Rekapitulácia výrobnej kalkulácie v</t>
  </si>
  <si>
    <t>Stavba:</t>
  </si>
  <si>
    <t>Objekt:</t>
  </si>
  <si>
    <t>Časť:</t>
  </si>
  <si>
    <t>Licencia:</t>
  </si>
  <si>
    <t>Popis položky, stavebného dielu, remesla</t>
  </si>
  <si>
    <t>Špecifikovaný</t>
  </si>
  <si>
    <t>Spolu</t>
  </si>
  <si>
    <t>Hmotnosť v tonách</t>
  </si>
  <si>
    <t>Suť v tonách</t>
  </si>
  <si>
    <t>materiál</t>
  </si>
  <si>
    <t>Nh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</si>
  <si>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</si>
  <si>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</si>
  <si>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</si>
  <si>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</si>
  <si>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</si>
  <si>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</si>
  <si>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</si>
  <si>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</si>
  <si>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</si>
  <si>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</si>
  <si>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</si>
  <si>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</si>
  <si>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</si>
  <si>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</si>
  <si>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</si>
  <si>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</si>
  <si>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</si>
  <si>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</si>
  <si>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</si>
  <si>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</si>
  <si>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</si>
  <si>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</si>
  <si>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</si>
  <si>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</si>
  <si>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</si>
  <si>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</si>
  <si>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</si>
  <si>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</si>
  <si>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</si>
  <si>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</si>
  <si>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</si>
  <si>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</si>
  <si>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</si>
  <si>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Názov figúry</t>
  </si>
  <si>
    <t>Popis figúry</t>
  </si>
  <si>
    <t>Aritmetický výraz</t>
  </si>
  <si>
    <t>Hodnota</t>
  </si>
  <si>
    <t xml:space="preserve">Odberateľ: Obec Hladovka </t>
  </si>
  <si>
    <t xml:space="preserve">Projektant: Hlina s.r.o. </t>
  </si>
  <si>
    <t xml:space="preserve">JKSO : </t>
  </si>
  <si>
    <t xml:space="preserve">Dodávateľ: Konkurzom </t>
  </si>
  <si>
    <t>Stavba : Zhotovenie priestorov pre detsky folklórny súbor v podstreší ZŠ Hladovka</t>
  </si>
  <si>
    <t>Ceny</t>
  </si>
  <si>
    <t>Hladovka</t>
  </si>
  <si>
    <t>JKSO :</t>
  </si>
  <si>
    <t>Rozpočet: 04/03/2019</t>
  </si>
  <si>
    <t xml:space="preserve">Obec Hladovka </t>
  </si>
  <si>
    <t xml:space="preserve">Konkurzom </t>
  </si>
  <si>
    <t xml:space="preserve">Hlina s.r.o.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</si>
  <si>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</si>
  <si>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</si>
  <si>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</si>
  <si>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</si>
  <si>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</si>
  <si>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</si>
  <si>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</si>
  <si>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</si>
  <si>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</si>
  <si>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</si>
  <si>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</si>
  <si>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PRÁCE A DODÁVKY HSV</t>
  </si>
  <si>
    <t>6 - ÚPRAVY POVRCHOV, PODLAHY, VÝPLNE</t>
  </si>
  <si>
    <t>011</t>
  </si>
  <si>
    <t xml:space="preserve">61099-1111   </t>
  </si>
  <si>
    <t>Zakrývanie vnút. okenných otvorov, predmetov a konštrukcií</t>
  </si>
  <si>
    <t>m2</t>
  </si>
  <si>
    <t xml:space="preserve">                    </t>
  </si>
  <si>
    <t>45.41.10</t>
  </si>
  <si>
    <t xml:space="preserve">61146-0112   </t>
  </si>
  <si>
    <t>Príprava podkladu, hĺbkovou penetráciou pod omietku stropov</t>
  </si>
  <si>
    <t xml:space="preserve">  .  .  </t>
  </si>
  <si>
    <t xml:space="preserve">61147-4202   </t>
  </si>
  <si>
    <t>Omietka vnút. schod. konštr. zo suchých zmesí štuková</t>
  </si>
  <si>
    <t xml:space="preserve">61148-1116   </t>
  </si>
  <si>
    <t>Potiahnutie vnút. stropov sklotext.mriežkou do tmelu</t>
  </si>
  <si>
    <t xml:space="preserve">61240-7210   </t>
  </si>
  <si>
    <t>Vnútorná omietka stien štuková stierka univerzal</t>
  </si>
  <si>
    <t xml:space="preserve">61242-1615   </t>
  </si>
  <si>
    <t>Omietka vnút. stien vápenná hrubá zatretá</t>
  </si>
  <si>
    <t>014</t>
  </si>
  <si>
    <t xml:space="preserve">61242-5931   </t>
  </si>
  <si>
    <t>Omietka vnútorného ostenia okenného alebo dverného vápenná štuková</t>
  </si>
  <si>
    <t xml:space="preserve">61245-6211   </t>
  </si>
  <si>
    <t>Postrek vnút. izolácií alebo konštr. stien maltou cementovou</t>
  </si>
  <si>
    <t xml:space="preserve">61246-2211   </t>
  </si>
  <si>
    <t>Podkladový nástrek vnút. stien</t>
  </si>
  <si>
    <t xml:space="preserve">62525-2512   </t>
  </si>
  <si>
    <t>Zateplovací systém MW hr. 20 mm-ostenia</t>
  </si>
  <si>
    <t xml:space="preserve">64899-1113   </t>
  </si>
  <si>
    <t>Osadenie parapetných dosák z plastických hmôt š. nad 20 cm</t>
  </si>
  <si>
    <t>m</t>
  </si>
  <si>
    <t>45.42.11</t>
  </si>
  <si>
    <t>MAT</t>
  </si>
  <si>
    <t xml:space="preserve">611 983051   </t>
  </si>
  <si>
    <t>Parapet vnútorný plastový (PVC) komôrkový buk dub mramor orech š.250mm dĺ.6000mm</t>
  </si>
  <si>
    <t xml:space="preserve">611 983053   </t>
  </si>
  <si>
    <t>Parapet vnútorný plastový (PVC) komôrkový buk dub mramor orech š.350mm dĺ.6000mm</t>
  </si>
  <si>
    <t xml:space="preserve">611 9A0112   </t>
  </si>
  <si>
    <t>Parapeta vnútorná - ukončenie parapiet plast.koncovkou pár (ks)</t>
  </si>
  <si>
    <t>kus</t>
  </si>
  <si>
    <t>25.23.14</t>
  </si>
  <si>
    <t xml:space="preserve">6 - ÚPRAVY POVRCHOV, PODLAHY, VÝPLNE  spolu: </t>
  </si>
  <si>
    <t>9 - OSTATNÉ KONŠTRUKCIE A PRÁCE</t>
  </si>
  <si>
    <t>003</t>
  </si>
  <si>
    <t xml:space="preserve">94195-5002   </t>
  </si>
  <si>
    <t>Lešenie ľahké prac. pomocné výš. podlahy do 1,9 m</t>
  </si>
  <si>
    <t>45.25.10</t>
  </si>
  <si>
    <t xml:space="preserve">94195-5102   </t>
  </si>
  <si>
    <t>Lešenie ľahké prac. pomocné v schodisku výš. do 3,5 m</t>
  </si>
  <si>
    <t xml:space="preserve">95290-1111   </t>
  </si>
  <si>
    <t>Vyčistenie budov byt. alebo občian. výstavby pri výške podlažia do 4 m</t>
  </si>
  <si>
    <t>45.45.13</t>
  </si>
  <si>
    <t xml:space="preserve">95394-5111   </t>
  </si>
  <si>
    <t>Lišta rohová  s tkaninou</t>
  </si>
  <si>
    <t xml:space="preserve">95394-5112   </t>
  </si>
  <si>
    <t>Profil okenný, dverový začisťovací</t>
  </si>
  <si>
    <t>013</t>
  </si>
  <si>
    <t xml:space="preserve">97403-1121   </t>
  </si>
  <si>
    <t>Vysekanie rýh v tehelnom murive hl. do 3 cm š. do 4 cm</t>
  </si>
  <si>
    <t>45.11.11</t>
  </si>
  <si>
    <t xml:space="preserve">97524-1116   </t>
  </si>
  <si>
    <t>Jadrové vrty diamantovými korunkami do D 160 mm do stropov betónových alebo dlažieb</t>
  </si>
  <si>
    <t>cm</t>
  </si>
  <si>
    <t xml:space="preserve">97901-1111   </t>
  </si>
  <si>
    <t>Zvislá doprava sute a vybúr. hmôt za prvé podlažie</t>
  </si>
  <si>
    <t>t</t>
  </si>
  <si>
    <t xml:space="preserve">97901-1121   </t>
  </si>
  <si>
    <t>Zvislá doprava sute a vybúr. hmôt za každé ďalšie podlažie</t>
  </si>
  <si>
    <t xml:space="preserve">97908-1111   </t>
  </si>
  <si>
    <t>Odvoz sute a vybúraných hmôt na skládku do 1 km</t>
  </si>
  <si>
    <t xml:space="preserve">97908-1121   </t>
  </si>
  <si>
    <t>Odvoz sute a vybúraných hmôt na skládku každý ďalší 1 km</t>
  </si>
  <si>
    <t xml:space="preserve">97908-2111   </t>
  </si>
  <si>
    <t>Vnútrostavenisková doprava sute a vybúraných hmôt do 10 m</t>
  </si>
  <si>
    <t xml:space="preserve">97908-2121   </t>
  </si>
  <si>
    <t>Vnútrost. doprava sute a vybúraných hmôt každých ďalších 5 m</t>
  </si>
  <si>
    <t xml:space="preserve">97913-1409   </t>
  </si>
  <si>
    <t>Poplatok za ulož.a znešk.staveb.sute na vymedzených skládkach "O"-ostatný odpad</t>
  </si>
  <si>
    <t xml:space="preserve">99928-1211   </t>
  </si>
  <si>
    <t>Presun hmôt pre opravy vonk. plášťov v objektoch do výšky 25 m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</si>
  <si>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</si>
  <si>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</si>
  <si>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</si>
  <si>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</si>
  <si>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</si>
  <si>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 xml:space="preserve">71110-6111   </t>
  </si>
  <si>
    <t>Jednozlož. hydroizolačná hmota kúpeľňová hydroizolácia dvojnásobná ozn. I03 vodorovná</t>
  </si>
  <si>
    <t>I</t>
  </si>
  <si>
    <t xml:space="preserve">71190-7431   </t>
  </si>
  <si>
    <t>Izolácia dilatácie elastickou tesniacou páskou vodorovná</t>
  </si>
  <si>
    <t xml:space="preserve">99871-1202   </t>
  </si>
  <si>
    <t>Presun hmôt pre izolácie proti vode v objektoch výšky do 12 m</t>
  </si>
  <si>
    <t>45.22.20</t>
  </si>
  <si>
    <t xml:space="preserve">711 - Izolácie proti vode a vlhkosti  spolu: </t>
  </si>
  <si>
    <t>721 - Vnútorná kanalizácia</t>
  </si>
  <si>
    <t>721</t>
  </si>
  <si>
    <t xml:space="preserve">72117-1107   </t>
  </si>
  <si>
    <t>Potrubie kanal. z PVC-U rúr hrdlových odpadné D 75x1,8</t>
  </si>
  <si>
    <t>45.33.20</t>
  </si>
  <si>
    <t xml:space="preserve">72117-1109   </t>
  </si>
  <si>
    <t>Potrubie kanal. z PVC-U rúr hrdlových odpadné D 110x2,2</t>
  </si>
  <si>
    <t xml:space="preserve">72117-2109   </t>
  </si>
  <si>
    <t>Potrubie kanal. z PVC rúr hrdl. dažďové D 110x2,3</t>
  </si>
  <si>
    <t xml:space="preserve">72117-3205   </t>
  </si>
  <si>
    <t>Potrubie kanal. z PVC rúr pripojovacie D 50x1.8</t>
  </si>
  <si>
    <t xml:space="preserve">72127-3167   </t>
  </si>
  <si>
    <t>Ventilačné hlavice strešné plastové DN 100 HUL 810</t>
  </si>
  <si>
    <t xml:space="preserve">72129-0111   </t>
  </si>
  <si>
    <t>Skúška tesnosti kanalizácie vodou do DN 125</t>
  </si>
  <si>
    <t xml:space="preserve">72129-0123   </t>
  </si>
  <si>
    <t>Skúška tesnosti kanalizácie dymom do DN 300</t>
  </si>
  <si>
    <t xml:space="preserve">99872-1202   </t>
  </si>
  <si>
    <t>Presun hmôt pre vnút. kanalizáciu v objektoch výšky do 12 m</t>
  </si>
  <si>
    <t>45.33.30</t>
  </si>
  <si>
    <t xml:space="preserve">721 - Vnútorná kanalizácia  spolu: </t>
  </si>
  <si>
    <t>722 - Vnútorný vodovod</t>
  </si>
  <si>
    <t xml:space="preserve">72217-3102   </t>
  </si>
  <si>
    <t>Potrubie vodovodné plastové PE-Xa spoj násuvnou objímkou plastovou D 16x2,2 mm Wirsbo</t>
  </si>
  <si>
    <t xml:space="preserve">72217-3103   </t>
  </si>
  <si>
    <t>Potrubie vodovodné plastové PE-Xa spoj násuvnou objímkou plastovou D 20x2,8 mm Wirsbo</t>
  </si>
  <si>
    <t xml:space="preserve">72229-0226   </t>
  </si>
  <si>
    <t>Tlakové skúšky vodov. potrubia závitového do DN 50</t>
  </si>
  <si>
    <t xml:space="preserve">72229-0234   </t>
  </si>
  <si>
    <t>Preplachovanie a dezinfekcia vodov. potrubia do DN 80</t>
  </si>
  <si>
    <t xml:space="preserve">99872-2202   </t>
  </si>
  <si>
    <t>Presun hmôt pre vnút. vodovod v objektoch výšky do 12 m</t>
  </si>
  <si>
    <t xml:space="preserve">722 - Vnútorný vodovod  spolu: </t>
  </si>
  <si>
    <t>725 - Zariaďovacie predmety</t>
  </si>
  <si>
    <t xml:space="preserve">72511-2173   </t>
  </si>
  <si>
    <t>Zách. misa kombi s hlbokým splachovaním zvýšený odpad zvislý</t>
  </si>
  <si>
    <t>súbor</t>
  </si>
  <si>
    <t xml:space="preserve">72512-9201   </t>
  </si>
  <si>
    <t>Montáž ostat. typov pisoár. zách. z biel. ker(ditur.) bez splach. nádr.</t>
  </si>
  <si>
    <t xml:space="preserve">642 509000   </t>
  </si>
  <si>
    <t>Mušľa pisoárová biela 360x305x505mm KORINT 4410.0 V</t>
  </si>
  <si>
    <t>26.22.10</t>
  </si>
  <si>
    <t xml:space="preserve">72521-1601   </t>
  </si>
  <si>
    <t>Umývadlo keram pripev. na stenu skrutk biele bez krytu na sifón 500 mm</t>
  </si>
  <si>
    <t xml:space="preserve">72581-0201   </t>
  </si>
  <si>
    <t>Ventil nástenný G 1/2 štandardná kvalita</t>
  </si>
  <si>
    <t xml:space="preserve">72582-1300   </t>
  </si>
  <si>
    <t>Batéria umývadlová stojanková G 1/2 štandardná kvalita</t>
  </si>
  <si>
    <t xml:space="preserve">99872-5202   </t>
  </si>
  <si>
    <t>Presun hmôt pre zariaď. predmety v objektoch výšky do 12 m</t>
  </si>
  <si>
    <t xml:space="preserve">725 - Zariaďovacie predmety  spolu: </t>
  </si>
  <si>
    <t>734 - Armatúry</t>
  </si>
  <si>
    <t>731</t>
  </si>
  <si>
    <t xml:space="preserve">73422-2612   </t>
  </si>
  <si>
    <t>Ventil regul. závit. s hlavicou termost. ovlád. V4262A G 1/2</t>
  </si>
  <si>
    <t>45.33.11</t>
  </si>
  <si>
    <t xml:space="preserve">73423-1423   </t>
  </si>
  <si>
    <t>Ventily uzavieracie závitové Ve 5083 G 1/2</t>
  </si>
  <si>
    <t xml:space="preserve">99873-4203   </t>
  </si>
  <si>
    <t>Presun hmôt pre armatúry UK v objektoch výšky do 24 m</t>
  </si>
  <si>
    <t xml:space="preserve">734 - Armatúry  spolu: </t>
  </si>
  <si>
    <t>735 - Vykurovacie telesá</t>
  </si>
  <si>
    <t xml:space="preserve">73515-3300   </t>
  </si>
  <si>
    <t>Prípl. za odvzdušňovací ventil telies VSŽ</t>
  </si>
  <si>
    <t xml:space="preserve">73515-8120   </t>
  </si>
  <si>
    <t>Vykur. telesá panel. 2 radové, tlak. skúšky telies vodou</t>
  </si>
  <si>
    <t xml:space="preserve">73515-9639   </t>
  </si>
  <si>
    <t>Montáž vyhr. telies oc.doskové dvojité bez odvzd. KORAD-21K Hdo600/Ldo2000mm</t>
  </si>
  <si>
    <t xml:space="preserve">484 521061   </t>
  </si>
  <si>
    <t>Teleso vyh.doskové dvojité s 1xkonverkt. typ 21K s krytmi H600 L1000 Korad P90</t>
  </si>
  <si>
    <t>28.22.11</t>
  </si>
  <si>
    <t xml:space="preserve">73541-9310   </t>
  </si>
  <si>
    <t>Montáž kúpeľňnového vykurov.rebríka dl. do 2000 mm</t>
  </si>
  <si>
    <t xml:space="preserve">484 560060   </t>
  </si>
  <si>
    <t>Koralux Lineár Clasic 600x1220</t>
  </si>
  <si>
    <t xml:space="preserve">99873-5202   </t>
  </si>
  <si>
    <t>Presun hmôt pre vykur. telesá UK v objektoch výšky do 12 m</t>
  </si>
  <si>
    <t xml:space="preserve">735 - Vykurovacie telesá  spolu: </t>
  </si>
  <si>
    <t>763 - Konštrukcie  - drevostavby</t>
  </si>
  <si>
    <t>763</t>
  </si>
  <si>
    <t xml:space="preserve">76311-2136   </t>
  </si>
  <si>
    <t>Priečky sadrokart. s izol. hr 100 mm RIGIPS jednod. oceľ profil dosky 2xRBI 12.5</t>
  </si>
  <si>
    <t xml:space="preserve">76311-2244   </t>
  </si>
  <si>
    <t>Priečky sadrokartónové W112 15+12 mm GKFI 155 mm</t>
  </si>
  <si>
    <t xml:space="preserve">76313-3022   </t>
  </si>
  <si>
    <t>Podhľady sadr RIGIPS zavesený 2x profil UD a CD dosky RF hr. 15 mm</t>
  </si>
  <si>
    <t xml:space="preserve">76313-3042   </t>
  </si>
  <si>
    <t>Podhľady sadr RIGIPS zavesený 2x profil UD a CD dosky RFI hr. 15 mm</t>
  </si>
  <si>
    <t xml:space="preserve">76315-1200   </t>
  </si>
  <si>
    <t>Suchá sadrokart. podlaha F141 bez podsypu</t>
  </si>
  <si>
    <t xml:space="preserve">763 - Konštrukcie  - drevostavby  spolu: </t>
  </si>
  <si>
    <t>764 - Konštrukcie klampiarske</t>
  </si>
  <si>
    <t>764</t>
  </si>
  <si>
    <t xml:space="preserve">76434-2922   </t>
  </si>
  <si>
    <t>Klamp. opr. PZ pl. lem. rúr d-100 na hl. krytine, nad 30° do 45°</t>
  </si>
  <si>
    <t>45.22.13</t>
  </si>
  <si>
    <t xml:space="preserve">99876-4202   </t>
  </si>
  <si>
    <t>Presun hmôt pre klampiarske konštr. v objektoch výšky do 12 m</t>
  </si>
  <si>
    <t xml:space="preserve">764 - Konštrukcie klampiarske  spolu: </t>
  </si>
  <si>
    <t>765 - Krytiny tvrdé</t>
  </si>
  <si>
    <t>765</t>
  </si>
  <si>
    <t xml:space="preserve">76590-1238   </t>
  </si>
  <si>
    <t>Zakr šikm striech parotesnou zábranou Jutafol N Al 170</t>
  </si>
  <si>
    <t>45.22.12</t>
  </si>
  <si>
    <t xml:space="preserve">765 - Krytiny tvrdé  spolu: </t>
  </si>
  <si>
    <t>766 - Konštrukcie stolárske</t>
  </si>
  <si>
    <t>766</t>
  </si>
  <si>
    <t xml:space="preserve">76612-1210R  </t>
  </si>
  <si>
    <t>D+M stien pre WC vrátane 2xdvier pre WC</t>
  </si>
  <si>
    <t>ks</t>
  </si>
  <si>
    <t>45.42.13</t>
  </si>
  <si>
    <t xml:space="preserve">76666-1112   </t>
  </si>
  <si>
    <t>Montáž dvier kompl. otvár. do zárubne 1-krídl. do 0,8m</t>
  </si>
  <si>
    <t xml:space="preserve">76666-1122   </t>
  </si>
  <si>
    <t>Montáž dvier kompl. otvár. do zárubne 1-krídl. nad 0,8m</t>
  </si>
  <si>
    <t xml:space="preserve">611 617200   </t>
  </si>
  <si>
    <t>Dvere vnútorné plné 80x197 dyhované mahagon</t>
  </si>
  <si>
    <t>20.30.11</t>
  </si>
  <si>
    <t xml:space="preserve">611 617240   </t>
  </si>
  <si>
    <t>Dvere vnútorné plné 90x197 dyhované mahagon</t>
  </si>
  <si>
    <t xml:space="preserve">76668-2111   </t>
  </si>
  <si>
    <t>Montáž zárubní obložkových pre dvere jednokrídl. hr.steny do 170 mm</t>
  </si>
  <si>
    <t xml:space="preserve">611 812200   </t>
  </si>
  <si>
    <t>Zárubňa dyhovaná hr. steny 9-18 mahagon</t>
  </si>
  <si>
    <t xml:space="preserve">76669-5212   </t>
  </si>
  <si>
    <t>Montáž prahov dvier 1-krídl. š. do 10cm</t>
  </si>
  <si>
    <t xml:space="preserve">611 871560   </t>
  </si>
  <si>
    <t>Prah dubový dĺžka 80 šírka 10cm</t>
  </si>
  <si>
    <t xml:space="preserve">611 871760   </t>
  </si>
  <si>
    <t>Prah dubový dĺžka 90 šírka 10cm</t>
  </si>
  <si>
    <t xml:space="preserve">99876-6202   </t>
  </si>
  <si>
    <t>Presun hmôt pre konštr. stolárske v objektoch výšky do 12 m</t>
  </si>
  <si>
    <t xml:space="preserve">766 - Konštrukcie stolárske  spolu: </t>
  </si>
  <si>
    <t>767 - Konštrukcie doplnk. kovové stavebné</t>
  </si>
  <si>
    <t>767</t>
  </si>
  <si>
    <t xml:space="preserve">76711-3140   </t>
  </si>
  <si>
    <t>Montáž stien a priečok pre zaskl. z AL profilov do 16 m2</t>
  </si>
  <si>
    <t>45.42.12</t>
  </si>
  <si>
    <t xml:space="preserve">553 0100     </t>
  </si>
  <si>
    <t>Uzavretie schodišťa protipož.dvermi podľa PD a PO</t>
  </si>
  <si>
    <t xml:space="preserve">767 - Konštrukcie doplnk. kovové stavebné  spolu: </t>
  </si>
  <si>
    <t>771 - Podlahy z dlaždíc  keramických</t>
  </si>
  <si>
    <t>771</t>
  </si>
  <si>
    <t xml:space="preserve">77157-5109   </t>
  </si>
  <si>
    <t>Montáž podláh z dlaždíc keram. rež. hlad. 300x300 do tmelu</t>
  </si>
  <si>
    <t>45.43.12</t>
  </si>
  <si>
    <t xml:space="preserve">597 643300   </t>
  </si>
  <si>
    <t>Dlaž. hl. povrch 300x300x8 2 1A</t>
  </si>
  <si>
    <t>26.30.10</t>
  </si>
  <si>
    <t xml:space="preserve">77158-9795   </t>
  </si>
  <si>
    <t>Prípl. za škárovanie</t>
  </si>
  <si>
    <t xml:space="preserve">99877-1202   </t>
  </si>
  <si>
    <t>Presun hmôt pre podlahy z dlaždíc v objektoch výšky do 12 m</t>
  </si>
  <si>
    <t xml:space="preserve">771 - Podlahy z dlaždíc  keramických  spolu: </t>
  </si>
  <si>
    <t>775 - Podlahy vlysové a parketové</t>
  </si>
  <si>
    <t>775</t>
  </si>
  <si>
    <t xml:space="preserve">77555-1111   </t>
  </si>
  <si>
    <t>Zhotovenie parketovej podlahy s podložkou parozábranou a s olištovaním laminované tabule 1286x194 mm</t>
  </si>
  <si>
    <t xml:space="preserve">611 942124   </t>
  </si>
  <si>
    <t>Parkety laminátové KRONOSPAN FLOORDREAMS spoj click rozm.1285x190,hr.12mm</t>
  </si>
  <si>
    <t>20.30.12</t>
  </si>
  <si>
    <t xml:space="preserve">77597-3112   </t>
  </si>
  <si>
    <t>Podložka pod pláv.podlahu,fólia Mirelon hr.2mm</t>
  </si>
  <si>
    <t>45.43.22</t>
  </si>
  <si>
    <t xml:space="preserve">77597-9311   </t>
  </si>
  <si>
    <t>Montáž podložiek ostatných typov</t>
  </si>
  <si>
    <t xml:space="preserve">283 233141   </t>
  </si>
  <si>
    <t>PE fólia, parozábrana</t>
  </si>
  <si>
    <t>25.21.30</t>
  </si>
  <si>
    <t xml:space="preserve">99877-5202   </t>
  </si>
  <si>
    <t>Presun hmôt pre podlahy vlysové v objektoch výšky do 12 m</t>
  </si>
  <si>
    <t xml:space="preserve">775 - Podlahy vlysové a parketové  spolu: </t>
  </si>
  <si>
    <t>781 - Obklady z obkladačiek a dosiek</t>
  </si>
  <si>
    <t xml:space="preserve">78141-5014   </t>
  </si>
  <si>
    <t>Montáž obkladov vnút. z obklad. pórovin. 200x200 do tmelu</t>
  </si>
  <si>
    <t xml:space="preserve">597 670800   </t>
  </si>
  <si>
    <t>Obkl. ker. RAKODUR 200x200x8 OT2 I</t>
  </si>
  <si>
    <t xml:space="preserve">78141-9704   </t>
  </si>
  <si>
    <t xml:space="preserve">99878-1202   </t>
  </si>
  <si>
    <t>Presun hmôt pre obklady keramické v objektoch výšky do 12 m</t>
  </si>
  <si>
    <t xml:space="preserve">781 - Obklady z obkladačiek a dosiek  spolu: </t>
  </si>
  <si>
    <t>784 - Maľby</t>
  </si>
  <si>
    <t>784</t>
  </si>
  <si>
    <t xml:space="preserve">78445-2271   </t>
  </si>
  <si>
    <t>Maľba zo zmesí tekut. 1 far. dvojnás. v miest. do 3,8m</t>
  </si>
  <si>
    <t>45.44.21</t>
  </si>
  <si>
    <t xml:space="preserve">78445-2371   </t>
  </si>
  <si>
    <t>Maľba zo zmesí tekut. 1 far. dvojnás. b. strop miest. do3,8m</t>
  </si>
  <si>
    <t xml:space="preserve">784 - Maľby  spolu: </t>
  </si>
  <si>
    <t xml:space="preserve">PRÁCE A DODÁVKY PSV  spolu: </t>
  </si>
  <si>
    <t>PRÁCE A DODÁVKY M</t>
  </si>
  <si>
    <t>M21 - 155 Elektromontáže</t>
  </si>
  <si>
    <t>921</t>
  </si>
  <si>
    <t xml:space="preserve">21001-0043   </t>
  </si>
  <si>
    <t>Montáž el-inšt rúrky (kov) ohybná, uložená pevne do D25 (d23)mm</t>
  </si>
  <si>
    <t>M</t>
  </si>
  <si>
    <t>45.31.1*</t>
  </si>
  <si>
    <t xml:space="preserve">345 650I502  </t>
  </si>
  <si>
    <t>Rúrka el-inšt PVC ohybná 083270 : FXP-Turbo ® 16, sivá</t>
  </si>
  <si>
    <t>31.20.27</t>
  </si>
  <si>
    <t xml:space="preserve">345 650I503  </t>
  </si>
  <si>
    <t>Rúrka el-inšt PVC ohybná 083271 : FXP-Turbo ® 20, sivá</t>
  </si>
  <si>
    <t xml:space="preserve">21001-0301   </t>
  </si>
  <si>
    <t>Montáž krabice do muriva 1-nás KP (68) bez zapojenia, prístrojová</t>
  </si>
  <si>
    <t xml:space="preserve">345 608D000  </t>
  </si>
  <si>
    <t>Krabica KR (68) rozvodná : 6400-221/3 (D71x43) kompletná (4x3/4mm2) spojenie do súvislého radu</t>
  </si>
  <si>
    <t xml:space="preserve">21001-0322   </t>
  </si>
  <si>
    <t>Montáž krabice do muriva KR (97) vrátane zapojenia, rozvodka s vekom a svorkovnicou</t>
  </si>
  <si>
    <t xml:space="preserve">345 608D050  </t>
  </si>
  <si>
    <t>Krabica KR (97) rozvodná : 6400-43 (D112x52) kompletná (4x4/4mm2)</t>
  </si>
  <si>
    <t xml:space="preserve">21011-0001   </t>
  </si>
  <si>
    <t>Montáž, spínač nástenný, zapustený IP20-44, rad.1</t>
  </si>
  <si>
    <t xml:space="preserve">345 300A001  </t>
  </si>
  <si>
    <t>Spínač rad.1 : 3559-A01345 (T,Le,Ne,NeT,E,Ti,TiA,Fu,So,Soc,ae,Ref) bez krytu a rámika</t>
  </si>
  <si>
    <t>31.20.25</t>
  </si>
  <si>
    <t xml:space="preserve">3559-A01345         </t>
  </si>
  <si>
    <t xml:space="preserve">21011-0043   </t>
  </si>
  <si>
    <t>Montáž, spínač zapustený IP20, rad.5</t>
  </si>
  <si>
    <t xml:space="preserve">345 313A001  </t>
  </si>
  <si>
    <t>Prepínač rad.5 : 3559-A05345 (T,Le,Ne,NeT,E,Ti,TiA,Fu,So,Soc,ae,Ref) bez krytu a rámika</t>
  </si>
  <si>
    <t xml:space="preserve">3559-A05345         </t>
  </si>
  <si>
    <t xml:space="preserve">21011-0045   </t>
  </si>
  <si>
    <t>Montáž, prepínač zapustený IP20, rad.6</t>
  </si>
  <si>
    <t xml:space="preserve">345 324A001  </t>
  </si>
  <si>
    <t>Prepínač rad.6 : 3559-A06345 (T,Le,Ne,NeT,E,Ti,TiA,Fu,So,Soc,ae,Ref) bez krytu a rámika</t>
  </si>
  <si>
    <t xml:space="preserve">3559-A06345         </t>
  </si>
  <si>
    <t xml:space="preserve">21011-0046   </t>
  </si>
  <si>
    <t>Montáž, prepínač zapustený IP20, rad.7</t>
  </si>
  <si>
    <t xml:space="preserve">345 327A001  </t>
  </si>
  <si>
    <t>Prepínač rad.7 : 3559-A07345 (T,Le,Ne,NeT,E,Ti,TiA,Fu,So,Soc,ae,Ref) bez krytu a rámika</t>
  </si>
  <si>
    <t xml:space="preserve">3559-A07345         </t>
  </si>
  <si>
    <t xml:space="preserve">21011-1012   </t>
  </si>
  <si>
    <t>Montáž, zásuvka zapustená IP20-40, x-násobná 10/16A - 250V, priebežná</t>
  </si>
  <si>
    <t xml:space="preserve">345 410A201  </t>
  </si>
  <si>
    <t>Zásuvka 2-nás. Tango® 5512A-2349 B, kompletná (bez oc) biela</t>
  </si>
  <si>
    <t xml:space="preserve">5512A-2349 B        </t>
  </si>
  <si>
    <t xml:space="preserve">21020-0043   </t>
  </si>
  <si>
    <t>Montáž, núdzové svietidlo IP20-44, trvalé, kombinované osvetlenie, prisadené nástenné</t>
  </si>
  <si>
    <t xml:space="preserve">348 8S00042  </t>
  </si>
  <si>
    <t>Svietidlo núdzové PIKOLUX 11W.1 NM / 1h IP20</t>
  </si>
  <si>
    <t>31.50.34</t>
  </si>
  <si>
    <t xml:space="preserve">03-B-15             </t>
  </si>
  <si>
    <t xml:space="preserve">21020-1011   </t>
  </si>
  <si>
    <t>Montáž, žiarivkové svietidlo, prisadené IP20-44 - 1x lineárna žiarivka 21-36W</t>
  </si>
  <si>
    <t xml:space="preserve">348 2M00201  </t>
  </si>
  <si>
    <t>Svietidlo OP+ FC 1x13W, IP20</t>
  </si>
  <si>
    <t>31.50.25</t>
  </si>
  <si>
    <t xml:space="preserve">A1221SMO-OP+        </t>
  </si>
  <si>
    <t xml:space="preserve">21020-1076   </t>
  </si>
  <si>
    <t>Montáž, priemyselné žiarivkové svietidlo, prisadené IP54-66 - 1x lineárna žiarivka 21-36W</t>
  </si>
  <si>
    <t xml:space="preserve">348 2B06022  </t>
  </si>
  <si>
    <t>Svietidlo žiarivkové vstavané IP20, 2x18W, s EVG</t>
  </si>
  <si>
    <t xml:space="preserve">21020-1081   </t>
  </si>
  <si>
    <t>Montáž, priemyselné žiarivkové svietidlo, prisadené IP40 - 4x lineárna žiarivka 18-36W</t>
  </si>
  <si>
    <t xml:space="preserve">348 2B01409  </t>
  </si>
  <si>
    <t>Svietidlo žiarivkové vstavané IP20, 4x18W, 350G, EVG</t>
  </si>
  <si>
    <t xml:space="preserve">RAU110341882000     </t>
  </si>
  <si>
    <t xml:space="preserve">21080-0646   </t>
  </si>
  <si>
    <t>Kábel medený uložený v rúrke V03VH-H (CYH) 300V 2x05</t>
  </si>
  <si>
    <t xml:space="preserve">341 435M004  </t>
  </si>
  <si>
    <t>Kábel ohybný plochý Cu 300V : (CYH) H03VH-H 2x4</t>
  </si>
  <si>
    <t>31.30.13</t>
  </si>
  <si>
    <t xml:space="preserve">H03VH-H 2x0,75      </t>
  </si>
  <si>
    <t xml:space="preserve">21081-0046   </t>
  </si>
  <si>
    <t>Montáž, kábel uložený pevne CXKE 3x1,5,3x2,5,5x1,5</t>
  </si>
  <si>
    <t xml:space="preserve">341 210M110  </t>
  </si>
  <si>
    <t>Kábel bezhalogénový Cu 1kV : 1-CXKE-R-J 3x1,5</t>
  </si>
  <si>
    <t xml:space="preserve">341 210M111  </t>
  </si>
  <si>
    <t>Kábel bezhalogénový Cu 1kV : 1-CXKE-R-O 3x2,5</t>
  </si>
  <si>
    <t xml:space="preserve">341 210M310  </t>
  </si>
  <si>
    <t>Kábel bezhalogénový Cu 1kV : 1-CXKE-R-J 5x1,5</t>
  </si>
  <si>
    <t xml:space="preserve">M21 - 155 Elektromontáže  spolu: </t>
  </si>
  <si>
    <t>M22 - 156 Montáž oznam. signal. a zab. zariadení</t>
  </si>
  <si>
    <t>922</t>
  </si>
  <si>
    <t xml:space="preserve">22037-045    </t>
  </si>
  <si>
    <t>Montáž reproduktora s reg.hlasitosti,upevnenie, pripojenie nastavenie</t>
  </si>
  <si>
    <t>45.31.41</t>
  </si>
  <si>
    <t xml:space="preserve">383 7001003  </t>
  </si>
  <si>
    <t>Reproduktor nástenný, plast.skrinka, kov.mriežka 100v, 6-3-1,5W+reg.hlasitosti</t>
  </si>
  <si>
    <t>32.20.20</t>
  </si>
  <si>
    <t xml:space="preserve">4FP 672 59          </t>
  </si>
  <si>
    <t xml:space="preserve">22051-10     </t>
  </si>
  <si>
    <t>Dodávka a montáž štrukturovanej kabeláže</t>
  </si>
  <si>
    <t>súb</t>
  </si>
  <si>
    <t xml:space="preserve">M22 - 156 Montáž oznam. signal. a zab. zariadení  spolu: </t>
  </si>
  <si>
    <t>M48 - Periodické prevádzkové revízie</t>
  </si>
  <si>
    <t>948</t>
  </si>
  <si>
    <t xml:space="preserve">4801 -       </t>
  </si>
  <si>
    <t>Elektrické zariadenia nízkeho napätia a bleskozvody-revízia</t>
  </si>
  <si>
    <t xml:space="preserve">M48 - Periodické prevádzkové revízie  spolu: </t>
  </si>
  <si>
    <t xml:space="preserve">PRÁCE A DODÁVKY M  spolu: </t>
  </si>
  <si>
    <t>Za rozpočet celkom</t>
  </si>
  <si>
    <t xml:space="preserve">             Vybudovanie  priestorov pre podporu spolkovej činnosti obce</t>
  </si>
  <si>
    <t>027 13 Hladovka 45</t>
  </si>
  <si>
    <t>Hlina s.r.o.</t>
  </si>
  <si>
    <t xml:space="preserve">Spracoval: Hlina                                 </t>
  </si>
  <si>
    <t>Dátum: 05.08.2019</t>
  </si>
  <si>
    <t>Stavba : Využitie nadstavby budovy Základnej školy v Hladovke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</si>
</sst>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3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</cellStyleXfs>
  <cellXfs count="14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0" fontId="1" fillId="0" borderId="4" xfId="28" applyFont="1" applyBorder="1" applyAlignment="1">
      <alignment horizontal="left" vertical="center"/>
    </xf>
    <xf numFmtId="0" fontId="1" fillId="0" borderId="5" xfId="28" applyFont="1" applyBorder="1" applyAlignment="1">
      <alignment horizontal="left" vertical="center"/>
    </xf>
    <xf numFmtId="0" fontId="1" fillId="0" borderId="5" xfId="28" applyFont="1" applyBorder="1" applyAlignment="1">
      <alignment horizontal="right" vertical="center"/>
    </xf>
    <xf numFmtId="0" fontId="1" fillId="0" borderId="6" xfId="28" applyFont="1" applyBorder="1" applyAlignment="1">
      <alignment horizontal="left" vertical="center"/>
    </xf>
    <xf numFmtId="0" fontId="1" fillId="0" borderId="7" xfId="28" applyFont="1" applyBorder="1" applyAlignment="1">
      <alignment horizontal="left" vertical="center"/>
    </xf>
    <xf numFmtId="0" fontId="1" fillId="0" borderId="8" xfId="28" applyFont="1" applyBorder="1" applyAlignment="1">
      <alignment horizontal="left" vertical="center"/>
    </xf>
    <xf numFmtId="0" fontId="1" fillId="0" borderId="8" xfId="28" applyFont="1" applyBorder="1" applyAlignment="1">
      <alignment horizontal="right" vertical="center"/>
    </xf>
    <xf numFmtId="0" fontId="1" fillId="0" borderId="9" xfId="28" applyFont="1" applyBorder="1" applyAlignment="1">
      <alignment horizontal="left" vertical="center"/>
    </xf>
    <xf numFmtId="0" fontId="1" fillId="0" borderId="10" xfId="28" applyFont="1" applyBorder="1" applyAlignment="1">
      <alignment horizontal="left" vertical="center"/>
    </xf>
    <xf numFmtId="0" fontId="1" fillId="0" borderId="11" xfId="28" applyFont="1" applyBorder="1" applyAlignment="1">
      <alignment horizontal="left" vertical="center"/>
    </xf>
    <xf numFmtId="0" fontId="1" fillId="0" borderId="11" xfId="28" applyFont="1" applyBorder="1" applyAlignment="1">
      <alignment horizontal="right" vertical="center"/>
    </xf>
    <xf numFmtId="0" fontId="1" fillId="0" borderId="12" xfId="28" applyFont="1" applyBorder="1" applyAlignment="1">
      <alignment horizontal="left" vertical="center"/>
    </xf>
    <xf numFmtId="0" fontId="1" fillId="0" borderId="13" xfId="28" applyFont="1" applyBorder="1" applyAlignment="1">
      <alignment horizontal="left" vertical="center"/>
    </xf>
    <xf numFmtId="0" fontId="1" fillId="0" borderId="14" xfId="28" applyFont="1" applyBorder="1" applyAlignment="1">
      <alignment horizontal="right" vertical="center"/>
    </xf>
    <xf numFmtId="0" fontId="1" fillId="0" borderId="14" xfId="28" applyFont="1" applyBorder="1" applyAlignment="1">
      <alignment horizontal="lef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3" xfId="28" applyFont="1" applyBorder="1" applyAlignment="1">
      <alignment horizontal="center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" vertical="center"/>
    </xf>
    <xf numFmtId="0" fontId="1" fillId="0" borderId="27" xfId="28" applyFont="1" applyBorder="1" applyAlignment="1">
      <alignment horizontal="center" vertical="center"/>
    </xf>
    <xf numFmtId="0" fontId="1" fillId="0" borderId="28" xfId="28" applyFont="1" applyBorder="1" applyAlignment="1">
      <alignment horizontal="center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center" vertical="center"/>
    </xf>
    <xf numFmtId="0" fontId="1" fillId="0" borderId="34" xfId="28" applyFont="1" applyBorder="1" applyAlignment="1">
      <alignment horizontal="left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left" vertical="center"/>
    </xf>
    <xf numFmtId="10" fontId="1" fillId="0" borderId="36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left" vertical="center"/>
    </xf>
    <xf numFmtId="0" fontId="1" fillId="0" borderId="35" xfId="28" applyFont="1" applyBorder="1" applyAlignment="1">
      <alignment horizontal="right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left" vertical="center"/>
    </xf>
    <xf numFmtId="0" fontId="1" fillId="0" borderId="39" xfId="28" applyFont="1" applyBorder="1" applyAlignment="1">
      <alignment horizontal="right" vertical="center"/>
    </xf>
    <xf numFmtId="0" fontId="1" fillId="0" borderId="40" xfId="28" applyFont="1" applyBorder="1" applyAlignment="1">
      <alignment horizontal="right" vertical="center"/>
    </xf>
    <xf numFmtId="3" fontId="1" fillId="0" borderId="0" xfId="28" applyNumberFormat="1" applyFont="1" applyAlignment="1">
      <alignment horizontal="right" vertical="center"/>
    </xf>
    <xf numFmtId="0" fontId="1" fillId="0" borderId="38" xfId="28" applyFont="1" applyBorder="1" applyAlignment="1">
      <alignment horizontal="left" vertical="center"/>
    </xf>
    <xf numFmtId="0" fontId="1" fillId="0" borderId="0" xfId="28" applyFont="1" applyAlignment="1">
      <alignment horizontal="right" vertical="center"/>
    </xf>
    <xf numFmtId="0" fontId="1" fillId="0" borderId="0" xfId="28" applyFont="1" applyAlignment="1">
      <alignment horizontal="left" vertical="center"/>
    </xf>
    <xf numFmtId="0" fontId="1" fillId="0" borderId="41" xfId="28" applyFont="1" applyBorder="1" applyAlignment="1">
      <alignment horizontal="right" vertical="center"/>
    </xf>
    <xf numFmtId="0" fontId="1" fillId="0" borderId="42" xfId="28" applyFont="1" applyBorder="1" applyAlignment="1">
      <alignment horizontal="right" vertical="center"/>
    </xf>
    <xf numFmtId="3" fontId="1" fillId="0" borderId="41" xfId="28" applyNumberFormat="1" applyFont="1" applyBorder="1" applyAlignment="1">
      <alignment horizontal="right" vertical="center"/>
    </xf>
    <xf numFmtId="3" fontId="1" fillId="0" borderId="43" xfId="28" applyNumberFormat="1" applyFont="1" applyBorder="1" applyAlignment="1">
      <alignment horizontal="right" vertical="center"/>
    </xf>
    <xf numFmtId="0" fontId="1" fillId="0" borderId="44" xfId="28" applyFont="1" applyBorder="1" applyAlignment="1">
      <alignment horizontal="left" vertical="center"/>
    </xf>
    <xf numFmtId="0" fontId="1" fillId="0" borderId="39" xfId="28" applyFont="1" applyBorder="1" applyAlignment="1">
      <alignment horizontal="center" vertical="center"/>
    </xf>
    <xf numFmtId="0" fontId="1" fillId="0" borderId="45" xfId="28" applyFont="1" applyBorder="1" applyAlignment="1">
      <alignment horizontal="center" vertical="center"/>
    </xf>
    <xf numFmtId="0" fontId="1" fillId="0" borderId="46" xfId="28" applyFont="1" applyBorder="1" applyAlignment="1">
      <alignment horizontal="left" vertical="center"/>
    </xf>
    <xf numFmtId="0" fontId="1" fillId="0" borderId="0" xfId="28" applyFont="1"/>
    <xf numFmtId="0" fontId="1" fillId="0" borderId="25" xfId="28" applyFont="1" applyBorder="1" applyAlignment="1">
      <alignment horizontal="left" vertical="center"/>
    </xf>
    <xf numFmtId="0" fontId="3" fillId="0" borderId="47" xfId="28" applyFont="1" applyBorder="1" applyAlignment="1">
      <alignment horizontal="center" vertical="center"/>
    </xf>
    <xf numFmtId="0" fontId="3" fillId="0" borderId="48" xfId="28" applyFont="1" applyBorder="1" applyAlignment="1">
      <alignment horizontal="center" vertical="center"/>
    </xf>
    <xf numFmtId="0" fontId="1" fillId="0" borderId="49" xfId="28" applyFont="1" applyBorder="1" applyAlignment="1">
      <alignment horizontal="left" vertical="center"/>
    </xf>
    <xf numFmtId="167" fontId="1" fillId="0" borderId="52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right" vertical="center"/>
    </xf>
    <xf numFmtId="0" fontId="1" fillId="0" borderId="53" xfId="28" applyFont="1" applyBorder="1" applyAlignment="1">
      <alignment horizontal="left" vertical="center"/>
    </xf>
    <xf numFmtId="10" fontId="1" fillId="0" borderId="17" xfId="28" applyNumberFormat="1" applyFont="1" applyBorder="1" applyAlignment="1">
      <alignment horizontal="right" vertical="center"/>
    </xf>
    <xf numFmtId="10" fontId="1" fillId="0" borderId="8" xfId="28" applyNumberFormat="1" applyFont="1" applyBorder="1" applyAlignment="1">
      <alignment horizontal="right" vertical="center"/>
    </xf>
    <xf numFmtId="10" fontId="1" fillId="0" borderId="54" xfId="28" applyNumberFormat="1" applyFont="1" applyBorder="1" applyAlignment="1">
      <alignment horizontal="right" vertical="center"/>
    </xf>
    <xf numFmtId="0" fontId="1" fillId="0" borderId="4" xfId="28" applyFont="1" applyBorder="1" applyAlignment="1">
      <alignment horizontal="right" vertical="center"/>
    </xf>
    <xf numFmtId="0" fontId="1" fillId="0" borderId="16" xfId="28" applyFont="1" applyBorder="1" applyAlignment="1">
      <alignment horizontal="righ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right" vertic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2" fillId="0" borderId="0" xfId="27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3" fontId="1" fillId="0" borderId="65" xfId="28" applyNumberFormat="1" applyFont="1" applyBorder="1" applyAlignment="1">
      <alignment horizontal="right" vertical="center"/>
    </xf>
    <xf numFmtId="3" fontId="1" fillId="0" borderId="42" xfId="28" applyNumberFormat="1" applyFont="1" applyBorder="1" applyAlignment="1">
      <alignment horizontal="right" vertical="center"/>
    </xf>
    <xf numFmtId="3" fontId="1" fillId="0" borderId="66" xfId="28" applyNumberFormat="1" applyFont="1" applyBorder="1" applyAlignment="1">
      <alignment horizontal="right" vertical="center"/>
    </xf>
    <xf numFmtId="3" fontId="1" fillId="0" borderId="6" xfId="28" applyNumberFormat="1" applyFont="1" applyBorder="1" applyAlignment="1">
      <alignment horizontal="right" vertical="center"/>
    </xf>
    <xf numFmtId="3" fontId="1" fillId="0" borderId="18" xfId="28" applyNumberFormat="1" applyFont="1" applyBorder="1" applyAlignment="1">
      <alignment horizontal="right" vertical="center"/>
    </xf>
    <xf numFmtId="3" fontId="1" fillId="0" borderId="21" xfId="28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69" fontId="1" fillId="0" borderId="0" xfId="0" applyNumberFormat="1" applyFont="1" applyAlignment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67" xfId="0" applyFont="1" applyBorder="1" applyAlignment="1" applyProtection="1">
      <alignment horizontal="left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left"/>
      <protection locked="0"/>
    </xf>
    <xf numFmtId="0" fontId="1" fillId="0" borderId="68" xfId="0" applyFont="1" applyBorder="1" applyAlignment="1" applyProtection="1">
      <alignment horizontal="left" vertic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3" xfId="0" applyFont="1" applyBorder="1" applyAlignment="1">
      <alignment horizontal="centerContinuous"/>
    </xf>
    <xf numFmtId="0" fontId="1" fillId="0" borderId="71" xfId="0" applyFont="1" applyBorder="1" applyAlignment="1">
      <alignment horizontal="centerContinuous"/>
    </xf>
    <xf numFmtId="0" fontId="1" fillId="0" borderId="64" xfId="0" applyFont="1" applyBorder="1" applyAlignment="1">
      <alignment horizontal="centerContinuous"/>
    </xf>
    <xf numFmtId="0" fontId="1" fillId="0" borderId="68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top" wrapText="1"/>
    </xf>
    <xf numFmtId="4" fontId="1" fillId="0" borderId="29" xfId="28" applyNumberFormat="1" applyFont="1" applyBorder="1" applyAlignment="1">
      <alignment horizontal="right" vertical="center"/>
    </xf>
    <xf numFmtId="4" fontId="1" fillId="0" borderId="61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0" xfId="28" applyNumberFormat="1" applyFont="1" applyBorder="1" applyAlignment="1">
      <alignment horizontal="right" vertical="center"/>
    </xf>
    <xf numFmtId="4" fontId="1" fillId="0" borderId="62" xfId="28" applyNumberFormat="1" applyFont="1" applyBorder="1" applyAlignment="1">
      <alignment horizontal="right" vertical="center"/>
    </xf>
    <xf numFmtId="4" fontId="1" fillId="0" borderId="34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51" xfId="28" applyNumberFormat="1" applyFont="1" applyBorder="1" applyAlignment="1">
      <alignment horizontal="right" vertical="center"/>
    </xf>
    <xf numFmtId="4" fontId="1" fillId="0" borderId="36" xfId="28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13" fillId="0" borderId="0" xfId="27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4" fontId="1" fillId="0" borderId="15" xfId="28" applyNumberFormat="1" applyFont="1" applyBorder="1" applyAlignment="1">
      <alignment horizontal="left" vertical="center"/>
    </xf>
  </cellXfs>
  <cellStyles count="53">
    <cellStyle name="1 000 Sk" xfId="1" xr:uid="{00000000-0005-0000-0000-000000000000}"/>
    <cellStyle name="1 000,-  Sk" xfId="2" xr:uid="{00000000-0005-0000-0000-000001000000}"/>
    <cellStyle name="1 000,- Kč" xfId="3" xr:uid="{00000000-0005-0000-0000-000002000000}"/>
    <cellStyle name="1 000,- Sk" xfId="4" xr:uid="{00000000-0005-0000-0000-000003000000}"/>
    <cellStyle name="1000 Sk_fakturuj99" xfId="5" xr:uid="{00000000-0005-0000-0000-000004000000}"/>
    <cellStyle name="20 % – Zvýraznění1" xfId="6" xr:uid="{00000000-0005-0000-0000-000005000000}"/>
    <cellStyle name="20 % – Zvýraznění2" xfId="7" xr:uid="{00000000-0005-0000-0000-000006000000}"/>
    <cellStyle name="20 % – Zvýraznění3" xfId="8" xr:uid="{00000000-0005-0000-0000-000007000000}"/>
    <cellStyle name="20 % – Zvýraznění4" xfId="9" xr:uid="{00000000-0005-0000-0000-000008000000}"/>
    <cellStyle name="20 % – Zvýraznění5" xfId="10" xr:uid="{00000000-0005-0000-0000-000009000000}"/>
    <cellStyle name="20 % – Zvýraznění6" xfId="11" xr:uid="{00000000-0005-0000-0000-00000A000000}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40 % – Zvýraznění1" xfId="12" xr:uid="{00000000-0005-0000-0000-000011000000}"/>
    <cellStyle name="40 % – Zvýraznění2" xfId="13" xr:uid="{00000000-0005-0000-0000-000012000000}"/>
    <cellStyle name="40 % – Zvýraznění3" xfId="14" xr:uid="{00000000-0005-0000-0000-000013000000}"/>
    <cellStyle name="40 % – Zvýraznění4" xfId="15" xr:uid="{00000000-0005-0000-0000-000014000000}"/>
    <cellStyle name="40 % – Zvýraznění5" xfId="16" xr:uid="{00000000-0005-0000-0000-000015000000}"/>
    <cellStyle name="40 % – Zvýraznění6" xfId="17" xr:uid="{00000000-0005-0000-0000-000016000000}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60 % – Zvýraznění1" xfId="18" xr:uid="{00000000-0005-0000-0000-00001D000000}"/>
    <cellStyle name="60 % – Zvýraznění2" xfId="19" xr:uid="{00000000-0005-0000-0000-00001E000000}"/>
    <cellStyle name="60 % – Zvýraznění3" xfId="20" xr:uid="{00000000-0005-0000-0000-00001F000000}"/>
    <cellStyle name="60 % – Zvýraznění4" xfId="21" xr:uid="{00000000-0005-0000-0000-000020000000}"/>
    <cellStyle name="60 % – Zvýraznění5" xfId="22" xr:uid="{00000000-0005-0000-0000-000021000000}"/>
    <cellStyle name="60 % – Zvýraznění6" xfId="23" xr:uid="{00000000-0005-0000-0000-000022000000}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Celkem" xfId="24" xr:uid="{00000000-0005-0000-0000-000029000000}"/>
    <cellStyle name="data" xfId="25" xr:uid="{00000000-0005-0000-0000-00002A000000}"/>
    <cellStyle name="Název" xfId="26" xr:uid="{00000000-0005-0000-0000-00002B000000}"/>
    <cellStyle name="Názov" xfId="32" builtinId="15" hidden="1"/>
    <cellStyle name="Normálna" xfId="0" builtinId="0"/>
    <cellStyle name="normálne_KLs" xfId="27" xr:uid="{00000000-0005-0000-0000-00002D000000}"/>
    <cellStyle name="normálne_KLv" xfId="28" xr:uid="{00000000-0005-0000-0000-00002E000000}"/>
    <cellStyle name="Spolu" xfId="34" builtinId="25" hidden="1"/>
    <cellStyle name="TEXT" xfId="29" xr:uid="{00000000-0005-0000-0000-000030000000}"/>
    <cellStyle name="Text upozornění" xfId="30" xr:uid="{00000000-0005-0000-0000-000031000000}"/>
    <cellStyle name="Text upozornenia" xfId="33" builtinId="11" hidden="1"/>
    <cellStyle name="TEXT1" xfId="31" xr:uid="{00000000-0005-0000-0000-00003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32</xdr:row>
      <xdr:rowOff>7620</xdr:rowOff>
    </xdr:from>
    <xdr:to>
      <xdr:col>5</xdr:col>
      <xdr:colOff>548640</xdr:colOff>
      <xdr:row>40</xdr:row>
      <xdr:rowOff>289560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D4F4FF4F-90E8-4C0D-B215-D2B396A36A9E}"/>
            </a:ext>
          </a:extLst>
        </xdr:cNvPr>
        <xdr:cNvSpPr>
          <a:spLocks noChangeShapeType="1"/>
        </xdr:cNvSpPr>
      </xdr:nvSpPr>
      <xdr:spPr bwMode="auto">
        <a:xfrm>
          <a:off x="3238500" y="7452360"/>
          <a:ext cx="0" cy="2049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3"/>
  <sheetViews>
    <sheetView showGridLines="0" showZeros="0" topLeftCell="A13" workbookViewId="0">
      <selection activeCell="C3" sqref="C3"/>
    </sheetView>
  </sheetViews>
  <sheetFormatPr defaultColWidth="9.1796875" defaultRowHeight="10.5"/>
  <cols>
    <col min="1" max="1" width="0.7265625" style="67" customWidth="1"/>
    <col min="2" max="2" width="3.7265625" style="67" customWidth="1"/>
    <col min="3" max="3" width="6.81640625" style="67" customWidth="1"/>
    <col min="4" max="6" width="14" style="67" customWidth="1"/>
    <col min="7" max="7" width="3.81640625" style="67" customWidth="1"/>
    <col min="8" max="8" width="17.7265625" style="67" customWidth="1"/>
    <col min="9" max="9" width="8.7265625" style="67" customWidth="1"/>
    <col min="10" max="10" width="14" style="67" customWidth="1"/>
    <col min="11" max="11" width="2.26953125" style="67" customWidth="1"/>
    <col min="12" max="12" width="6.81640625" style="67" customWidth="1"/>
    <col min="13" max="23" width="9.1796875" style="67"/>
    <col min="24" max="25" width="5.7265625" style="67" customWidth="1"/>
    <col min="26" max="26" width="6.54296875" style="67" customWidth="1"/>
    <col min="27" max="27" width="21.453125" style="67" customWidth="1"/>
    <col min="28" max="28" width="4.26953125" style="67" customWidth="1"/>
    <col min="29" max="29" width="8.26953125" style="67" customWidth="1"/>
    <col min="30" max="30" width="8.7265625" style="67" customWidth="1"/>
    <col min="31" max="16384" width="9.1796875" style="67"/>
  </cols>
  <sheetData>
    <row r="1" spans="2:30" ht="28.5" customHeight="1" thickBot="1">
      <c r="B1" s="58"/>
      <c r="C1" s="58"/>
      <c r="D1" s="58"/>
      <c r="F1" s="86" t="str">
        <f>CONCATENATE(AA2," ",AB2," ",AC2," ",AD2)</f>
        <v xml:space="preserve">Krycí list rozpočtu v EUR  </v>
      </c>
      <c r="G1" s="58"/>
      <c r="H1" s="58"/>
      <c r="I1" s="58"/>
      <c r="J1" s="58"/>
      <c r="Z1" s="112" t="s">
        <v>4</v>
      </c>
      <c r="AA1" s="112" t="s">
        <v>5</v>
      </c>
      <c r="AB1" s="112" t="s">
        <v>6</v>
      </c>
      <c r="AC1" s="112" t="s">
        <v>7</v>
      </c>
      <c r="AD1" s="112" t="s">
        <v>8</v>
      </c>
    </row>
    <row r="2" spans="2:30" ht="18" customHeight="1" thickTop="1">
      <c r="B2" s="9"/>
      <c r="C2" s="10" t="s">
        <v>528</v>
      </c>
      <c r="D2" s="10"/>
      <c r="E2" s="10"/>
      <c r="F2" s="10"/>
      <c r="G2" s="11" t="s">
        <v>9</v>
      </c>
      <c r="H2" s="10" t="s">
        <v>120</v>
      </c>
      <c r="I2" s="10"/>
      <c r="J2" s="12"/>
      <c r="Z2" s="112" t="s">
        <v>10</v>
      </c>
      <c r="AA2" s="113" t="s">
        <v>11</v>
      </c>
      <c r="AB2" s="113" t="s">
        <v>12</v>
      </c>
      <c r="AC2" s="113"/>
      <c r="AD2" s="114"/>
    </row>
    <row r="3" spans="2:30" ht="18" customHeight="1">
      <c r="B3" s="13"/>
      <c r="C3" s="14" t="s">
        <v>523</v>
      </c>
      <c r="D3" s="14"/>
      <c r="E3" s="14"/>
      <c r="F3" s="14"/>
      <c r="G3" s="15" t="s">
        <v>121</v>
      </c>
      <c r="H3" s="14"/>
      <c r="I3" s="14"/>
      <c r="J3" s="16"/>
      <c r="Z3" s="112" t="s">
        <v>13</v>
      </c>
      <c r="AA3" s="113" t="s">
        <v>14</v>
      </c>
      <c r="AB3" s="113" t="s">
        <v>12</v>
      </c>
      <c r="AC3" s="113" t="s">
        <v>15</v>
      </c>
      <c r="AD3" s="114" t="s">
        <v>16</v>
      </c>
    </row>
    <row r="4" spans="2:30" ht="18" customHeight="1">
      <c r="B4" s="17"/>
      <c r="C4" s="18"/>
      <c r="D4" s="18"/>
      <c r="E4" s="18"/>
      <c r="F4" s="18"/>
      <c r="G4" s="19"/>
      <c r="H4" s="18"/>
      <c r="I4" s="18"/>
      <c r="J4" s="20"/>
      <c r="Z4" s="112" t="s">
        <v>17</v>
      </c>
      <c r="AA4" s="113" t="s">
        <v>18</v>
      </c>
      <c r="AB4" s="113" t="s">
        <v>12</v>
      </c>
      <c r="AC4" s="113"/>
      <c r="AD4" s="114"/>
    </row>
    <row r="5" spans="2:30" ht="18" customHeight="1" thickBot="1">
      <c r="B5" s="21"/>
      <c r="C5" s="23" t="s">
        <v>122</v>
      </c>
      <c r="D5" s="23"/>
      <c r="E5" s="23" t="s">
        <v>19</v>
      </c>
      <c r="F5" s="22"/>
      <c r="G5" s="22" t="s">
        <v>20</v>
      </c>
      <c r="H5" s="23" t="s">
        <v>525</v>
      </c>
      <c r="I5" s="22" t="s">
        <v>21</v>
      </c>
      <c r="J5" s="148">
        <v>43682</v>
      </c>
      <c r="Z5" s="112" t="s">
        <v>22</v>
      </c>
      <c r="AA5" s="113" t="s">
        <v>14</v>
      </c>
      <c r="AB5" s="113" t="s">
        <v>12</v>
      </c>
      <c r="AC5" s="113" t="s">
        <v>15</v>
      </c>
      <c r="AD5" s="114" t="s">
        <v>16</v>
      </c>
    </row>
    <row r="6" spans="2:30" ht="18" customHeight="1" thickTop="1">
      <c r="B6" s="9"/>
      <c r="C6" s="10" t="s">
        <v>1</v>
      </c>
      <c r="D6" s="10" t="s">
        <v>123</v>
      </c>
      <c r="E6" s="10"/>
      <c r="F6" s="10"/>
      <c r="G6" s="10" t="s">
        <v>23</v>
      </c>
      <c r="H6" s="10">
        <v>314480</v>
      </c>
      <c r="I6" s="10"/>
      <c r="J6" s="12"/>
    </row>
    <row r="7" spans="2:30" ht="18" customHeight="1">
      <c r="B7" s="24"/>
      <c r="C7" s="25"/>
      <c r="D7" s="26" t="s">
        <v>524</v>
      </c>
      <c r="E7" s="26"/>
      <c r="F7" s="26"/>
      <c r="G7" s="26" t="s">
        <v>24</v>
      </c>
      <c r="H7" s="26">
        <v>2020571641</v>
      </c>
      <c r="I7" s="26"/>
      <c r="J7" s="27"/>
    </row>
    <row r="8" spans="2:30" ht="18" customHeight="1">
      <c r="B8" s="13"/>
      <c r="C8" s="14" t="s">
        <v>0</v>
      </c>
      <c r="D8" s="14" t="s">
        <v>124</v>
      </c>
      <c r="E8" s="14"/>
      <c r="F8" s="14"/>
      <c r="G8" s="14" t="s">
        <v>23</v>
      </c>
      <c r="H8" s="14"/>
      <c r="I8" s="14"/>
      <c r="J8" s="16"/>
    </row>
    <row r="9" spans="2:30" ht="18" customHeight="1">
      <c r="B9" s="17"/>
      <c r="C9" s="19"/>
      <c r="D9" s="18"/>
      <c r="E9" s="18"/>
      <c r="F9" s="18"/>
      <c r="G9" s="26" t="s">
        <v>24</v>
      </c>
      <c r="H9" s="18"/>
      <c r="I9" s="18"/>
      <c r="J9" s="20"/>
    </row>
    <row r="10" spans="2:30" ht="18" customHeight="1">
      <c r="B10" s="13"/>
      <c r="C10" s="14" t="s">
        <v>25</v>
      </c>
      <c r="D10" s="14" t="s">
        <v>125</v>
      </c>
      <c r="E10" s="14"/>
      <c r="F10" s="14"/>
      <c r="G10" s="14" t="s">
        <v>23</v>
      </c>
      <c r="H10" s="14"/>
      <c r="I10" s="14"/>
      <c r="J10" s="16"/>
    </row>
    <row r="11" spans="2:30" ht="18" customHeight="1" thickBot="1">
      <c r="B11" s="28"/>
      <c r="C11" s="29"/>
      <c r="D11" s="29"/>
      <c r="E11" s="29"/>
      <c r="F11" s="29"/>
      <c r="G11" s="29" t="s">
        <v>24</v>
      </c>
      <c r="H11" s="29"/>
      <c r="I11" s="29"/>
      <c r="J11" s="30"/>
    </row>
    <row r="12" spans="2:30" ht="18" customHeight="1" thickTop="1">
      <c r="B12" s="78"/>
      <c r="C12" s="10"/>
      <c r="D12" s="10"/>
      <c r="E12" s="10"/>
      <c r="F12" s="97">
        <f>IF(B12&lt;&gt;0,ROUND($J$31/B12,0),0)</f>
        <v>0</v>
      </c>
      <c r="G12" s="11"/>
      <c r="H12" s="10"/>
      <c r="I12" s="10"/>
      <c r="J12" s="100">
        <f>IF(G12&lt;&gt;0,ROUND($J$31/G12,0),0)</f>
        <v>0</v>
      </c>
    </row>
    <row r="13" spans="2:30" ht="18" customHeight="1">
      <c r="B13" s="79"/>
      <c r="C13" s="26"/>
      <c r="D13" s="26"/>
      <c r="E13" s="26"/>
      <c r="F13" s="98">
        <f>IF(B13&lt;&gt;0,ROUND($J$31/B13,0),0)</f>
        <v>0</v>
      </c>
      <c r="G13" s="25"/>
      <c r="H13" s="26"/>
      <c r="I13" s="26"/>
      <c r="J13" s="101">
        <f>IF(G13&lt;&gt;0,ROUND($J$31/G13,0),0)</f>
        <v>0</v>
      </c>
    </row>
    <row r="14" spans="2:30" ht="18" customHeight="1" thickBot="1">
      <c r="B14" s="80"/>
      <c r="C14" s="29"/>
      <c r="D14" s="29"/>
      <c r="E14" s="29"/>
      <c r="F14" s="99">
        <f>IF(B14&lt;&gt;0,ROUND($J$31/B14,0),0)</f>
        <v>0</v>
      </c>
      <c r="G14" s="81"/>
      <c r="H14" s="29"/>
      <c r="I14" s="29"/>
      <c r="J14" s="102">
        <f>IF(G14&lt;&gt;0,ROUND($J$31/G14,0),0)</f>
        <v>0</v>
      </c>
    </row>
    <row r="15" spans="2:30" ht="18" customHeight="1" thickTop="1">
      <c r="B15" s="69" t="s">
        <v>26</v>
      </c>
      <c r="C15" s="32" t="s">
        <v>27</v>
      </c>
      <c r="D15" s="33" t="s">
        <v>28</v>
      </c>
      <c r="E15" s="33" t="s">
        <v>29</v>
      </c>
      <c r="F15" s="34" t="s">
        <v>30</v>
      </c>
      <c r="G15" s="69" t="s">
        <v>31</v>
      </c>
      <c r="H15" s="35" t="s">
        <v>32</v>
      </c>
      <c r="I15" s="36"/>
      <c r="J15" s="37"/>
    </row>
    <row r="16" spans="2:30" ht="18" customHeight="1">
      <c r="B16" s="38">
        <v>1</v>
      </c>
      <c r="C16" s="39" t="s">
        <v>33</v>
      </c>
      <c r="D16" s="132">
        <f>Prehlad!H48</f>
        <v>0</v>
      </c>
      <c r="E16" s="132">
        <f>Prehlad!I48</f>
        <v>0</v>
      </c>
      <c r="F16" s="133">
        <f>D16+E16</f>
        <v>0</v>
      </c>
      <c r="G16" s="38">
        <v>6</v>
      </c>
      <c r="H16" s="40" t="s">
        <v>126</v>
      </c>
      <c r="I16" s="74"/>
      <c r="J16" s="133">
        <v>0</v>
      </c>
    </row>
    <row r="17" spans="2:10" ht="18" customHeight="1">
      <c r="B17" s="41">
        <v>2</v>
      </c>
      <c r="C17" s="42" t="s">
        <v>34</v>
      </c>
      <c r="D17" s="134">
        <f>Prehlad!H166</f>
        <v>0</v>
      </c>
      <c r="E17" s="134">
        <f>Prehlad!I166</f>
        <v>0</v>
      </c>
      <c r="F17" s="133">
        <f>D17+E17</f>
        <v>0</v>
      </c>
      <c r="G17" s="41">
        <v>7</v>
      </c>
      <c r="H17" s="43" t="s">
        <v>127</v>
      </c>
      <c r="I17" s="14"/>
      <c r="J17" s="135">
        <v>0</v>
      </c>
    </row>
    <row r="18" spans="2:10" ht="18" customHeight="1">
      <c r="B18" s="41">
        <v>3</v>
      </c>
      <c r="C18" s="42" t="s">
        <v>35</v>
      </c>
      <c r="D18" s="134">
        <f>Prehlad!H213</f>
        <v>0</v>
      </c>
      <c r="E18" s="134">
        <f>Prehlad!I213</f>
        <v>0</v>
      </c>
      <c r="F18" s="133">
        <f>D18+E18</f>
        <v>0</v>
      </c>
      <c r="G18" s="41">
        <v>8</v>
      </c>
      <c r="H18" s="43" t="s">
        <v>128</v>
      </c>
      <c r="I18" s="14"/>
      <c r="J18" s="135">
        <v>0</v>
      </c>
    </row>
    <row r="19" spans="2:10" ht="18" customHeight="1" thickBot="1">
      <c r="B19" s="41">
        <v>4</v>
      </c>
      <c r="C19" s="42" t="s">
        <v>36</v>
      </c>
      <c r="D19" s="134"/>
      <c r="E19" s="134"/>
      <c r="F19" s="136">
        <f>D19+E19</f>
        <v>0</v>
      </c>
      <c r="G19" s="41">
        <v>9</v>
      </c>
      <c r="H19" s="43" t="s">
        <v>2</v>
      </c>
      <c r="I19" s="14"/>
      <c r="J19" s="135">
        <v>0</v>
      </c>
    </row>
    <row r="20" spans="2:10" ht="18" customHeight="1" thickBot="1">
      <c r="B20" s="44">
        <v>5</v>
      </c>
      <c r="C20" s="45" t="s">
        <v>37</v>
      </c>
      <c r="D20" s="137">
        <f>SUM(D16:D19)</f>
        <v>0</v>
      </c>
      <c r="E20" s="138">
        <f>SUM(E16:E19)</f>
        <v>0</v>
      </c>
      <c r="F20" s="139">
        <f>SUM(F16:F19)</f>
        <v>0</v>
      </c>
      <c r="G20" s="46">
        <v>10</v>
      </c>
      <c r="I20" s="73" t="s">
        <v>38</v>
      </c>
      <c r="J20" s="139">
        <f>SUM(J16:J19)</f>
        <v>0</v>
      </c>
    </row>
    <row r="21" spans="2:10" ht="18" customHeight="1" thickTop="1">
      <c r="B21" s="69" t="s">
        <v>39</v>
      </c>
      <c r="C21" s="68"/>
      <c r="D21" s="36" t="s">
        <v>40</v>
      </c>
      <c r="E21" s="36"/>
      <c r="F21" s="37"/>
      <c r="G21" s="69" t="s">
        <v>41</v>
      </c>
      <c r="H21" s="35" t="s">
        <v>42</v>
      </c>
      <c r="I21" s="36"/>
      <c r="J21" s="37"/>
    </row>
    <row r="22" spans="2:10" ht="18" customHeight="1">
      <c r="B22" s="38">
        <v>11</v>
      </c>
      <c r="C22" s="40" t="s">
        <v>129</v>
      </c>
      <c r="D22" s="75" t="s">
        <v>2</v>
      </c>
      <c r="E22" s="77">
        <v>0</v>
      </c>
      <c r="F22" s="133">
        <v>0</v>
      </c>
      <c r="G22" s="41">
        <v>16</v>
      </c>
      <c r="H22" s="43" t="s">
        <v>43</v>
      </c>
      <c r="I22" s="47"/>
      <c r="J22" s="135">
        <v>0</v>
      </c>
    </row>
    <row r="23" spans="2:10" ht="18" customHeight="1">
      <c r="B23" s="41">
        <v>12</v>
      </c>
      <c r="C23" s="43" t="s">
        <v>130</v>
      </c>
      <c r="D23" s="76"/>
      <c r="E23" s="48">
        <v>0</v>
      </c>
      <c r="F23" s="135">
        <v>0</v>
      </c>
      <c r="G23" s="41">
        <v>17</v>
      </c>
      <c r="H23" s="43" t="s">
        <v>132</v>
      </c>
      <c r="I23" s="47"/>
      <c r="J23" s="135">
        <v>0</v>
      </c>
    </row>
    <row r="24" spans="2:10" ht="18" customHeight="1">
      <c r="B24" s="41">
        <v>13</v>
      </c>
      <c r="C24" s="43" t="s">
        <v>131</v>
      </c>
      <c r="D24" s="76"/>
      <c r="E24" s="48">
        <v>0</v>
      </c>
      <c r="F24" s="135">
        <v>0</v>
      </c>
      <c r="G24" s="41">
        <v>18</v>
      </c>
      <c r="H24" s="43" t="s">
        <v>133</v>
      </c>
      <c r="I24" s="47"/>
      <c r="J24" s="135">
        <v>0</v>
      </c>
    </row>
    <row r="25" spans="2:10" ht="18" customHeight="1" thickBot="1">
      <c r="B25" s="41">
        <v>14</v>
      </c>
      <c r="C25" s="43" t="s">
        <v>2</v>
      </c>
      <c r="D25" s="76"/>
      <c r="E25" s="48">
        <v>0</v>
      </c>
      <c r="F25" s="135">
        <v>0</v>
      </c>
      <c r="G25" s="41">
        <v>19</v>
      </c>
      <c r="H25" s="43" t="s">
        <v>2</v>
      </c>
      <c r="I25" s="47"/>
      <c r="J25" s="135">
        <v>0</v>
      </c>
    </row>
    <row r="26" spans="2:10" ht="18" customHeight="1" thickBot="1">
      <c r="B26" s="44">
        <v>15</v>
      </c>
      <c r="C26" s="49"/>
      <c r="D26" s="50"/>
      <c r="E26" s="50" t="s">
        <v>44</v>
      </c>
      <c r="F26" s="139">
        <f>SUM(F22:F25)</f>
        <v>0</v>
      </c>
      <c r="G26" s="44">
        <v>20</v>
      </c>
      <c r="H26" s="49"/>
      <c r="I26" s="50" t="s">
        <v>45</v>
      </c>
      <c r="J26" s="139">
        <f>SUM(J22:J25)</f>
        <v>0</v>
      </c>
    </row>
    <row r="27" spans="2:10" ht="18" customHeight="1" thickTop="1">
      <c r="B27" s="51"/>
      <c r="C27" s="52" t="s">
        <v>46</v>
      </c>
      <c r="D27" s="53"/>
      <c r="E27" s="54" t="s">
        <v>47</v>
      </c>
      <c r="F27" s="55"/>
      <c r="G27" s="69" t="s">
        <v>48</v>
      </c>
      <c r="H27" s="35" t="s">
        <v>49</v>
      </c>
      <c r="I27" s="36"/>
      <c r="J27" s="37"/>
    </row>
    <row r="28" spans="2:10" ht="18" customHeight="1">
      <c r="B28" s="56"/>
      <c r="C28" s="57"/>
      <c r="D28" s="58"/>
      <c r="E28" s="59"/>
      <c r="F28" s="55"/>
      <c r="G28" s="38">
        <v>21</v>
      </c>
      <c r="H28" s="40"/>
      <c r="I28" s="60" t="s">
        <v>50</v>
      </c>
      <c r="J28" s="133">
        <f>ROUND(F20,2)+J20+F26+J26</f>
        <v>0</v>
      </c>
    </row>
    <row r="29" spans="2:10" ht="18" customHeight="1">
      <c r="B29" s="56"/>
      <c r="C29" s="58" t="s">
        <v>51</v>
      </c>
      <c r="D29" s="58"/>
      <c r="E29" s="61"/>
      <c r="F29" s="55"/>
      <c r="G29" s="41">
        <v>22</v>
      </c>
      <c r="H29" s="43" t="s">
        <v>134</v>
      </c>
      <c r="I29" s="140">
        <f>J28-I30</f>
        <v>0</v>
      </c>
      <c r="J29" s="135">
        <f>ROUND((I29*20)/100,2)</f>
        <v>0</v>
      </c>
    </row>
    <row r="30" spans="2:10" ht="18" customHeight="1" thickBot="1">
      <c r="B30" s="13"/>
      <c r="C30" s="14" t="s">
        <v>52</v>
      </c>
      <c r="D30" s="14"/>
      <c r="E30" s="61"/>
      <c r="F30" s="55"/>
      <c r="G30" s="41">
        <v>23</v>
      </c>
      <c r="H30" s="43" t="s">
        <v>135</v>
      </c>
      <c r="I30" s="140">
        <f>SUMIF(Prehlad!O11:O9999,0,Prehlad!J11:J9999)</f>
        <v>0</v>
      </c>
      <c r="J30" s="135">
        <f>ROUND((I30*0)/100,1)</f>
        <v>0</v>
      </c>
    </row>
    <row r="31" spans="2:10" ht="18" customHeight="1" thickBot="1">
      <c r="B31" s="56"/>
      <c r="C31" s="58"/>
      <c r="D31" s="58"/>
      <c r="E31" s="61"/>
      <c r="F31" s="55"/>
      <c r="G31" s="44">
        <v>24</v>
      </c>
      <c r="H31" s="49"/>
      <c r="I31" s="50" t="s">
        <v>53</v>
      </c>
      <c r="J31" s="139">
        <f>SUM(J28:J30)</f>
        <v>0</v>
      </c>
    </row>
    <row r="32" spans="2:10" ht="18" customHeight="1" thickTop="1" thickBot="1">
      <c r="B32" s="51"/>
      <c r="C32" s="58"/>
      <c r="D32" s="55"/>
      <c r="E32" s="62"/>
      <c r="F32" s="55"/>
      <c r="G32" s="70" t="s">
        <v>54</v>
      </c>
      <c r="H32" s="71" t="s">
        <v>136</v>
      </c>
      <c r="I32" s="31"/>
      <c r="J32" s="72">
        <v>0</v>
      </c>
    </row>
    <row r="33" spans="2:10" ht="18" customHeight="1" thickTop="1">
      <c r="B33" s="63"/>
      <c r="C33" s="64"/>
      <c r="D33" s="52" t="s">
        <v>55</v>
      </c>
      <c r="E33" s="64"/>
      <c r="F33" s="64"/>
      <c r="G33" s="64"/>
      <c r="H33" s="64" t="s">
        <v>56</v>
      </c>
      <c r="I33" s="64"/>
      <c r="J33" s="65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66"/>
    </row>
    <row r="35" spans="2:10" ht="18" customHeight="1">
      <c r="B35" s="56"/>
      <c r="C35" s="58" t="s">
        <v>51</v>
      </c>
      <c r="D35" s="58"/>
      <c r="E35" s="58"/>
      <c r="F35" s="57"/>
      <c r="G35" s="58" t="s">
        <v>51</v>
      </c>
      <c r="H35" s="58"/>
      <c r="I35" s="58"/>
      <c r="J35" s="66"/>
    </row>
    <row r="36" spans="2:10" ht="18" customHeight="1">
      <c r="B36" s="13"/>
      <c r="C36" s="14" t="s">
        <v>52</v>
      </c>
      <c r="D36" s="14"/>
      <c r="E36" s="14"/>
      <c r="F36" s="15"/>
      <c r="G36" s="14" t="s">
        <v>52</v>
      </c>
      <c r="H36" s="14"/>
      <c r="I36" s="14"/>
      <c r="J36" s="16"/>
    </row>
    <row r="37" spans="2:10" ht="18" customHeight="1">
      <c r="B37" s="56"/>
      <c r="C37" s="58" t="s">
        <v>47</v>
      </c>
      <c r="D37" s="58"/>
      <c r="E37" s="58"/>
      <c r="F37" s="57"/>
      <c r="G37" s="58" t="s">
        <v>47</v>
      </c>
      <c r="H37" s="58"/>
      <c r="I37" s="58"/>
      <c r="J37" s="66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66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66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66"/>
    </row>
    <row r="41" spans="2:10" ht="18" customHeight="1" thickBot="1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9"/>
  <sheetViews>
    <sheetView showGridLines="0" workbookViewId="0">
      <selection activeCell="A8" sqref="A8"/>
    </sheetView>
  </sheetViews>
  <sheetFormatPr defaultColWidth="9.1796875" defaultRowHeight="10.5"/>
  <cols>
    <col min="1" max="1" width="38.54296875" style="1" customWidth="1"/>
    <col min="2" max="2" width="11.81640625" style="6" customWidth="1"/>
    <col min="3" max="3" width="11.453125" style="6" customWidth="1"/>
    <col min="4" max="4" width="11.54296875" style="6" customWidth="1"/>
    <col min="5" max="5" width="12.1796875" style="7" customWidth="1"/>
    <col min="6" max="6" width="8.54296875" style="5" customWidth="1"/>
    <col min="7" max="7" width="9.1796875" style="5"/>
    <col min="8" max="23" width="9.1796875" style="1"/>
    <col min="24" max="25" width="5.7265625" style="1" customWidth="1"/>
    <col min="26" max="26" width="6.54296875" style="1" customWidth="1"/>
    <col min="27" max="27" width="24.26953125" style="1" customWidth="1"/>
    <col min="28" max="28" width="4.26953125" style="1" customWidth="1"/>
    <col min="29" max="29" width="8.26953125" style="1" customWidth="1"/>
    <col min="30" max="30" width="8.7265625" style="1" customWidth="1"/>
    <col min="31" max="16384" width="9.1796875" style="1"/>
  </cols>
  <sheetData>
    <row r="1" spans="1:30">
      <c r="A1" s="8" t="s">
        <v>114</v>
      </c>
      <c r="C1" s="1"/>
      <c r="E1" s="8" t="s">
        <v>526</v>
      </c>
      <c r="F1" s="1"/>
      <c r="G1" s="1"/>
      <c r="Z1" s="112" t="s">
        <v>4</v>
      </c>
      <c r="AA1" s="112" t="s">
        <v>5</v>
      </c>
      <c r="AB1" s="112" t="s">
        <v>6</v>
      </c>
      <c r="AC1" s="112" t="s">
        <v>7</v>
      </c>
      <c r="AD1" s="112" t="s">
        <v>8</v>
      </c>
    </row>
    <row r="2" spans="1:30">
      <c r="A2" s="8" t="s">
        <v>115</v>
      </c>
      <c r="C2" s="1"/>
      <c r="E2" s="8" t="s">
        <v>116</v>
      </c>
      <c r="F2" s="1"/>
      <c r="G2" s="1"/>
      <c r="Z2" s="112" t="s">
        <v>10</v>
      </c>
      <c r="AA2" s="113" t="s">
        <v>61</v>
      </c>
      <c r="AB2" s="113" t="s">
        <v>12</v>
      </c>
      <c r="AC2" s="113"/>
      <c r="AD2" s="114"/>
    </row>
    <row r="3" spans="1:30">
      <c r="A3" s="8" t="s">
        <v>117</v>
      </c>
      <c r="C3" s="1"/>
      <c r="E3" s="8" t="s">
        <v>527</v>
      </c>
      <c r="F3" s="1"/>
      <c r="G3" s="1"/>
      <c r="Z3" s="112" t="s">
        <v>13</v>
      </c>
      <c r="AA3" s="113" t="s">
        <v>64</v>
      </c>
      <c r="AB3" s="113" t="s">
        <v>12</v>
      </c>
      <c r="AC3" s="113" t="s">
        <v>15</v>
      </c>
      <c r="AD3" s="114" t="s">
        <v>16</v>
      </c>
    </row>
    <row r="4" spans="1:30">
      <c r="B4" s="1"/>
      <c r="C4" s="1"/>
      <c r="D4" s="1"/>
      <c r="E4" s="1"/>
      <c r="F4" s="1"/>
      <c r="G4" s="1"/>
      <c r="Z4" s="112" t="s">
        <v>17</v>
      </c>
      <c r="AA4" s="113" t="s">
        <v>65</v>
      </c>
      <c r="AB4" s="113" t="s">
        <v>12</v>
      </c>
      <c r="AC4" s="113"/>
      <c r="AD4" s="114"/>
    </row>
    <row r="5" spans="1:30">
      <c r="A5" s="8" t="s">
        <v>528</v>
      </c>
      <c r="B5" s="1"/>
      <c r="C5" s="1"/>
      <c r="D5" s="1"/>
      <c r="E5" s="1"/>
      <c r="F5" s="1"/>
      <c r="G5" s="1"/>
      <c r="Z5" s="112" t="s">
        <v>22</v>
      </c>
      <c r="AA5" s="113" t="s">
        <v>64</v>
      </c>
      <c r="AB5" s="113" t="s">
        <v>12</v>
      </c>
      <c r="AC5" s="113" t="s">
        <v>15</v>
      </c>
      <c r="AD5" s="114" t="s">
        <v>16</v>
      </c>
    </row>
    <row r="6" spans="1:30">
      <c r="A6" s="8" t="s">
        <v>523</v>
      </c>
      <c r="B6" s="1"/>
      <c r="C6" s="1"/>
      <c r="D6" s="1"/>
      <c r="E6" s="1"/>
      <c r="F6" s="1"/>
      <c r="G6" s="1"/>
    </row>
    <row r="7" spans="1:30">
      <c r="A7" s="8"/>
      <c r="B7" s="1"/>
      <c r="C7" s="1"/>
      <c r="D7" s="1"/>
      <c r="E7" s="1"/>
      <c r="F7" s="1"/>
      <c r="G7" s="1"/>
    </row>
    <row r="8" spans="1:30" ht="13">
      <c r="A8" s="1" t="s">
        <v>525</v>
      </c>
      <c r="B8" s="4" t="str">
        <f>CONCATENATE(AA2," ",AB2," ",AC2," ",AD2)</f>
        <v xml:space="preserve">Rekapitulácia rozpočtu v EUR  </v>
      </c>
      <c r="G8" s="1"/>
    </row>
    <row r="9" spans="1:30">
      <c r="A9" s="122" t="s">
        <v>70</v>
      </c>
      <c r="B9" s="122" t="s">
        <v>28</v>
      </c>
      <c r="C9" s="122" t="s">
        <v>71</v>
      </c>
      <c r="D9" s="122" t="s">
        <v>72</v>
      </c>
      <c r="E9" s="129" t="s">
        <v>73</v>
      </c>
      <c r="F9" s="129" t="s">
        <v>74</v>
      </c>
      <c r="G9" s="1"/>
    </row>
    <row r="10" spans="1:30">
      <c r="A10" s="126"/>
      <c r="B10" s="126"/>
      <c r="C10" s="126" t="s">
        <v>75</v>
      </c>
      <c r="D10" s="126"/>
      <c r="E10" s="126" t="s">
        <v>72</v>
      </c>
      <c r="F10" s="126" t="s">
        <v>72</v>
      </c>
      <c r="G10" s="88" t="s">
        <v>76</v>
      </c>
    </row>
    <row r="12" spans="1:30">
      <c r="A12" s="1" t="s">
        <v>138</v>
      </c>
      <c r="B12" s="6">
        <f>Prehlad!H28</f>
        <v>0</v>
      </c>
      <c r="C12" s="6">
        <f>Prehlad!I28</f>
        <v>0</v>
      </c>
      <c r="D12" s="6">
        <f>Prehlad!J28</f>
        <v>0</v>
      </c>
      <c r="E12" s="7">
        <f>Prehlad!L28</f>
        <v>14.100469950000001</v>
      </c>
      <c r="F12" s="5">
        <f>Prehlad!N28</f>
        <v>0</v>
      </c>
      <c r="G12" s="5">
        <f>Prehlad!W28</f>
        <v>270.57200000000006</v>
      </c>
    </row>
    <row r="13" spans="1:30">
      <c r="A13" s="1" t="s">
        <v>179</v>
      </c>
      <c r="B13" s="6">
        <f>Prehlad!H46</f>
        <v>0</v>
      </c>
      <c r="C13" s="6">
        <f>Prehlad!I46</f>
        <v>0</v>
      </c>
      <c r="D13" s="6">
        <f>Prehlad!J46</f>
        <v>0</v>
      </c>
      <c r="E13" s="7">
        <f>Prehlad!L46</f>
        <v>0.39547110000000002</v>
      </c>
      <c r="F13" s="5">
        <f>Prehlad!N46</f>
        <v>0.16500000000000001</v>
      </c>
      <c r="G13" s="5">
        <f>Prehlad!W46</f>
        <v>134.126</v>
      </c>
    </row>
    <row r="14" spans="1:30">
      <c r="A14" s="1" t="s">
        <v>218</v>
      </c>
      <c r="B14" s="6">
        <f>Prehlad!H48</f>
        <v>0</v>
      </c>
      <c r="C14" s="6">
        <f>Prehlad!I48</f>
        <v>0</v>
      </c>
      <c r="D14" s="6">
        <f>Prehlad!J48</f>
        <v>0</v>
      </c>
      <c r="E14" s="7">
        <f>Prehlad!L48</f>
        <v>14.495941050000001</v>
      </c>
      <c r="F14" s="5">
        <f>Prehlad!N48</f>
        <v>0.16500000000000001</v>
      </c>
      <c r="G14" s="5">
        <f>Prehlad!W48</f>
        <v>404.69800000000009</v>
      </c>
    </row>
    <row r="16" spans="1:30">
      <c r="A16" s="1" t="s">
        <v>220</v>
      </c>
      <c r="B16" s="6">
        <f>Prehlad!H55</f>
        <v>0</v>
      </c>
      <c r="C16" s="6">
        <f>Prehlad!I55</f>
        <v>0</v>
      </c>
      <c r="D16" s="6">
        <f>Prehlad!J55</f>
        <v>0</v>
      </c>
      <c r="E16" s="7">
        <f>Prehlad!L55</f>
        <v>3.6399999999999995E-2</v>
      </c>
      <c r="F16" s="5">
        <f>Prehlad!N55</f>
        <v>0</v>
      </c>
      <c r="G16" s="5">
        <f>Prehlad!W55</f>
        <v>2.5759999999999996</v>
      </c>
    </row>
    <row r="17" spans="1:7">
      <c r="A17" s="1" t="s">
        <v>231</v>
      </c>
      <c r="B17" s="6">
        <f>Prehlad!H66</f>
        <v>0</v>
      </c>
      <c r="C17" s="6">
        <f>Prehlad!I66</f>
        <v>0</v>
      </c>
      <c r="D17" s="6">
        <f>Prehlad!J66</f>
        <v>0</v>
      </c>
      <c r="E17" s="7">
        <f>Prehlad!L66</f>
        <v>0.1115128</v>
      </c>
      <c r="F17" s="5">
        <f>Prehlad!N66</f>
        <v>0</v>
      </c>
      <c r="G17" s="5">
        <f>Prehlad!W66</f>
        <v>37.93099999999999</v>
      </c>
    </row>
    <row r="18" spans="1:7">
      <c r="A18" s="1" t="s">
        <v>252</v>
      </c>
      <c r="B18" s="6">
        <f>Prehlad!H74</f>
        <v>0</v>
      </c>
      <c r="C18" s="6">
        <f>Prehlad!I74</f>
        <v>0</v>
      </c>
      <c r="D18" s="6">
        <f>Prehlad!J74</f>
        <v>0</v>
      </c>
      <c r="E18" s="7">
        <f>Prehlad!L74</f>
        <v>4.6877999999999996E-2</v>
      </c>
      <c r="F18" s="5">
        <f>Prehlad!N74</f>
        <v>0</v>
      </c>
      <c r="G18" s="5">
        <f>Prehlad!W74</f>
        <v>12.260999999999999</v>
      </c>
    </row>
    <row r="19" spans="1:7">
      <c r="A19" s="1" t="s">
        <v>264</v>
      </c>
      <c r="B19" s="6">
        <f>Prehlad!H84</f>
        <v>0</v>
      </c>
      <c r="C19" s="6">
        <f>Prehlad!I84</f>
        <v>0</v>
      </c>
      <c r="D19" s="6">
        <f>Prehlad!J84</f>
        <v>0</v>
      </c>
      <c r="E19" s="7">
        <f>Prehlad!L84</f>
        <v>4.0659999999999995E-2</v>
      </c>
      <c r="F19" s="5">
        <f>Prehlad!N84</f>
        <v>0</v>
      </c>
      <c r="G19" s="5">
        <f>Prehlad!W84</f>
        <v>11.734000000000002</v>
      </c>
    </row>
    <row r="20" spans="1:7">
      <c r="A20" s="1" t="s">
        <v>282</v>
      </c>
      <c r="B20" s="6">
        <f>Prehlad!H90</f>
        <v>0</v>
      </c>
      <c r="C20" s="6">
        <f>Prehlad!I90</f>
        <v>0</v>
      </c>
      <c r="D20" s="6">
        <f>Prehlad!J90</f>
        <v>0</v>
      </c>
      <c r="E20" s="7">
        <f>Prehlad!L90</f>
        <v>2.6099999999999999E-3</v>
      </c>
      <c r="F20" s="5">
        <f>Prehlad!N90</f>
        <v>0</v>
      </c>
      <c r="G20" s="5">
        <f>Prehlad!W90</f>
        <v>2.71</v>
      </c>
    </row>
    <row r="21" spans="1:7">
      <c r="A21" s="1" t="s">
        <v>292</v>
      </c>
      <c r="B21" s="6">
        <f>Prehlad!H100</f>
        <v>0</v>
      </c>
      <c r="C21" s="6">
        <f>Prehlad!I100</f>
        <v>0</v>
      </c>
      <c r="D21" s="6">
        <f>Prehlad!J100</f>
        <v>0</v>
      </c>
      <c r="E21" s="7">
        <f>Prehlad!L100</f>
        <v>0.23642999999999997</v>
      </c>
      <c r="F21" s="5">
        <f>Prehlad!N100</f>
        <v>0</v>
      </c>
      <c r="G21" s="5">
        <f>Prehlad!W100</f>
        <v>14.98</v>
      </c>
    </row>
    <row r="22" spans="1:7">
      <c r="A22" s="1" t="s">
        <v>309</v>
      </c>
      <c r="B22" s="6">
        <f>Prehlad!H108</f>
        <v>0</v>
      </c>
      <c r="C22" s="6">
        <f>Prehlad!I108</f>
        <v>0</v>
      </c>
      <c r="D22" s="6">
        <f>Prehlad!J108</f>
        <v>0</v>
      </c>
      <c r="E22" s="7">
        <f>Prehlad!L108</f>
        <v>8.5308333799999989</v>
      </c>
      <c r="F22" s="5">
        <f>Prehlad!N108</f>
        <v>0</v>
      </c>
      <c r="G22" s="5">
        <f>Prehlad!W108</f>
        <v>361.50799999999998</v>
      </c>
    </row>
    <row r="23" spans="1:7">
      <c r="A23" s="1" t="s">
        <v>322</v>
      </c>
      <c r="B23" s="6">
        <f>Prehlad!H113</f>
        <v>0</v>
      </c>
      <c r="C23" s="6">
        <f>Prehlad!I113</f>
        <v>0</v>
      </c>
      <c r="D23" s="6">
        <f>Prehlad!J113</f>
        <v>0</v>
      </c>
      <c r="E23" s="7">
        <f>Prehlad!L113</f>
        <v>4.8599999999999997E-3</v>
      </c>
      <c r="F23" s="5">
        <f>Prehlad!N113</f>
        <v>0</v>
      </c>
      <c r="G23" s="5">
        <f>Prehlad!W113</f>
        <v>1.1599999999999999</v>
      </c>
    </row>
    <row r="24" spans="1:7">
      <c r="A24" s="1" t="s">
        <v>330</v>
      </c>
      <c r="B24" s="6">
        <f>Prehlad!H117</f>
        <v>0</v>
      </c>
      <c r="C24" s="6">
        <f>Prehlad!I117</f>
        <v>0</v>
      </c>
      <c r="D24" s="6">
        <f>Prehlad!J117</f>
        <v>0</v>
      </c>
      <c r="E24" s="7">
        <f>Prehlad!L117</f>
        <v>3.1476200000000003E-2</v>
      </c>
      <c r="F24" s="5">
        <f>Prehlad!N117</f>
        <v>0</v>
      </c>
      <c r="G24" s="5">
        <f>Prehlad!W117</f>
        <v>4.7210000000000001</v>
      </c>
    </row>
    <row r="25" spans="1:7">
      <c r="A25" s="1" t="s">
        <v>336</v>
      </c>
      <c r="B25" s="6">
        <f>Prehlad!H131</f>
        <v>0</v>
      </c>
      <c r="C25" s="6">
        <f>Prehlad!I131</f>
        <v>0</v>
      </c>
      <c r="D25" s="6">
        <f>Prehlad!J131</f>
        <v>0</v>
      </c>
      <c r="E25" s="7">
        <f>Prehlad!L131</f>
        <v>0.16933000000000001</v>
      </c>
      <c r="F25" s="5">
        <f>Prehlad!N131</f>
        <v>0</v>
      </c>
      <c r="G25" s="5">
        <f>Prehlad!W131</f>
        <v>16.092000000000002</v>
      </c>
    </row>
    <row r="26" spans="1:7">
      <c r="A26" s="1" t="s">
        <v>364</v>
      </c>
      <c r="B26" s="6">
        <f>Prehlad!H136</f>
        <v>0</v>
      </c>
      <c r="C26" s="6">
        <f>Prehlad!I136</f>
        <v>0</v>
      </c>
      <c r="D26" s="6">
        <f>Prehlad!J136</f>
        <v>0</v>
      </c>
      <c r="E26" s="7">
        <f>Prehlad!L136</f>
        <v>4.2185999999999998E-4</v>
      </c>
      <c r="F26" s="5">
        <f>Prehlad!N136</f>
        <v>0</v>
      </c>
      <c r="G26" s="5">
        <f>Prehlad!W136</f>
        <v>8.0860000000000003</v>
      </c>
    </row>
    <row r="27" spans="1:7">
      <c r="A27" s="1" t="s">
        <v>372</v>
      </c>
      <c r="B27" s="6">
        <f>Prehlad!H143</f>
        <v>0</v>
      </c>
      <c r="C27" s="6">
        <f>Prehlad!I143</f>
        <v>0</v>
      </c>
      <c r="D27" s="6">
        <f>Prehlad!J143</f>
        <v>0</v>
      </c>
      <c r="E27" s="7">
        <f>Prehlad!L143</f>
        <v>0.29041600000000001</v>
      </c>
      <c r="F27" s="5">
        <f>Prehlad!N143</f>
        <v>0</v>
      </c>
      <c r="G27" s="5">
        <f>Prehlad!W143</f>
        <v>8.4559999999999995</v>
      </c>
    </row>
    <row r="28" spans="1:7">
      <c r="A28" s="1" t="s">
        <v>385</v>
      </c>
      <c r="B28" s="6">
        <f>Prehlad!H152</f>
        <v>0</v>
      </c>
      <c r="C28" s="6">
        <f>Prehlad!I152</f>
        <v>0</v>
      </c>
      <c r="D28" s="6">
        <f>Prehlad!J152</f>
        <v>0</v>
      </c>
      <c r="E28" s="7">
        <f>Prehlad!L152</f>
        <v>1.8063198000000003</v>
      </c>
      <c r="F28" s="5">
        <f>Prehlad!N152</f>
        <v>0</v>
      </c>
      <c r="G28" s="5">
        <f>Prehlad!W152</f>
        <v>59.93</v>
      </c>
    </row>
    <row r="29" spans="1:7">
      <c r="A29" s="1" t="s">
        <v>403</v>
      </c>
      <c r="B29" s="6">
        <f>Prehlad!H159</f>
        <v>0</v>
      </c>
      <c r="C29" s="6">
        <f>Prehlad!I159</f>
        <v>0</v>
      </c>
      <c r="D29" s="6">
        <f>Prehlad!J159</f>
        <v>0</v>
      </c>
      <c r="E29" s="7">
        <f>Prehlad!L159</f>
        <v>0.56512614999999999</v>
      </c>
      <c r="F29" s="5">
        <f>Prehlad!N159</f>
        <v>0</v>
      </c>
      <c r="G29" s="5">
        <f>Prehlad!W159</f>
        <v>36.161000000000001</v>
      </c>
    </row>
    <row r="30" spans="1:7">
      <c r="A30" s="1" t="s">
        <v>412</v>
      </c>
      <c r="B30" s="6">
        <f>Prehlad!H164</f>
        <v>0</v>
      </c>
      <c r="C30" s="6">
        <f>Prehlad!I164</f>
        <v>0</v>
      </c>
      <c r="D30" s="6">
        <f>Prehlad!J164</f>
        <v>0</v>
      </c>
      <c r="E30" s="7">
        <f>Prehlad!L164</f>
        <v>0.14346072000000001</v>
      </c>
      <c r="F30" s="5">
        <f>Prehlad!N164</f>
        <v>0</v>
      </c>
      <c r="G30" s="5">
        <f>Prehlad!W164</f>
        <v>58.978000000000002</v>
      </c>
    </row>
    <row r="31" spans="1:7">
      <c r="A31" s="1" t="s">
        <v>420</v>
      </c>
      <c r="B31" s="6">
        <f>Prehlad!H166</f>
        <v>0</v>
      </c>
      <c r="C31" s="6">
        <f>Prehlad!I166</f>
        <v>0</v>
      </c>
      <c r="D31" s="6">
        <f>Prehlad!J166</f>
        <v>0</v>
      </c>
      <c r="E31" s="7">
        <f>Prehlad!L166</f>
        <v>12.01673491</v>
      </c>
      <c r="F31" s="5">
        <f>Prehlad!N166</f>
        <v>0</v>
      </c>
      <c r="G31" s="5">
        <f>Prehlad!W166</f>
        <v>637.28399999999999</v>
      </c>
    </row>
    <row r="33" spans="1:7">
      <c r="A33" s="1" t="s">
        <v>422</v>
      </c>
      <c r="B33" s="6">
        <f>Prehlad!H201</f>
        <v>0</v>
      </c>
      <c r="C33" s="6">
        <f>Prehlad!I201</f>
        <v>0</v>
      </c>
      <c r="D33" s="6">
        <f>Prehlad!J201</f>
        <v>0</v>
      </c>
      <c r="E33" s="7">
        <f>Prehlad!L201</f>
        <v>0.22600000000000001</v>
      </c>
      <c r="F33" s="5">
        <f>Prehlad!N201</f>
        <v>0</v>
      </c>
      <c r="G33" s="5">
        <f>Prehlad!W201</f>
        <v>81.930999999999997</v>
      </c>
    </row>
    <row r="34" spans="1:7">
      <c r="A34" s="1" t="s">
        <v>503</v>
      </c>
      <c r="B34" s="6">
        <f>Prehlad!H207</f>
        <v>0</v>
      </c>
      <c r="C34" s="6">
        <f>Prehlad!I207</f>
        <v>0</v>
      </c>
      <c r="D34" s="6">
        <f>Prehlad!J207</f>
        <v>0</v>
      </c>
      <c r="E34" s="7">
        <f>Prehlad!L207</f>
        <v>0</v>
      </c>
      <c r="F34" s="5">
        <f>Prehlad!N207</f>
        <v>0</v>
      </c>
      <c r="G34" s="5">
        <f>Prehlad!W207</f>
        <v>2.1069999999999998</v>
      </c>
    </row>
    <row r="35" spans="1:7">
      <c r="A35" s="1" t="s">
        <v>516</v>
      </c>
      <c r="B35" s="6">
        <f>Prehlad!H211</f>
        <v>0</v>
      </c>
      <c r="C35" s="6">
        <f>Prehlad!I211</f>
        <v>0</v>
      </c>
      <c r="D35" s="6">
        <f>Prehlad!J211</f>
        <v>0</v>
      </c>
      <c r="E35" s="7">
        <f>Prehlad!L211</f>
        <v>0</v>
      </c>
      <c r="F35" s="5">
        <f>Prehlad!N211</f>
        <v>0</v>
      </c>
      <c r="G35" s="5">
        <f>Prehlad!W211</f>
        <v>0</v>
      </c>
    </row>
    <row r="36" spans="1:7">
      <c r="A36" s="1" t="s">
        <v>521</v>
      </c>
      <c r="B36" s="6">
        <f>Prehlad!H213</f>
        <v>0</v>
      </c>
      <c r="C36" s="6">
        <f>Prehlad!I213</f>
        <v>0</v>
      </c>
      <c r="D36" s="6">
        <f>Prehlad!J213</f>
        <v>0</v>
      </c>
      <c r="E36" s="7">
        <f>Prehlad!L213</f>
        <v>0.22600000000000001</v>
      </c>
      <c r="F36" s="5">
        <f>Prehlad!N213</f>
        <v>0</v>
      </c>
      <c r="G36" s="5">
        <f>Prehlad!W213</f>
        <v>84.037999999999997</v>
      </c>
    </row>
    <row r="39" spans="1:7">
      <c r="A39" s="1" t="s">
        <v>522</v>
      </c>
      <c r="B39" s="6">
        <f>Prehlad!H215</f>
        <v>0</v>
      </c>
      <c r="C39" s="6">
        <f>Prehlad!I215</f>
        <v>0</v>
      </c>
      <c r="D39" s="6">
        <f>Prehlad!J215</f>
        <v>0</v>
      </c>
      <c r="E39" s="7">
        <f>Prehlad!L215</f>
        <v>26.738675960000002</v>
      </c>
      <c r="F39" s="5">
        <f>Prehlad!N215</f>
        <v>0.16500000000000001</v>
      </c>
      <c r="G39" s="5">
        <f>Prehlad!W215</f>
        <v>1126.02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5"/>
  <sheetViews>
    <sheetView showGridLines="0" tabSelected="1" workbookViewId="0">
      <selection activeCell="E158" sqref="E158"/>
    </sheetView>
  </sheetViews>
  <sheetFormatPr defaultColWidth="9.1796875" defaultRowHeight="10.5"/>
  <cols>
    <col min="1" max="1" width="6.7265625" style="103" customWidth="1"/>
    <col min="2" max="2" width="3.7265625" style="104" customWidth="1"/>
    <col min="3" max="3" width="13" style="105" customWidth="1"/>
    <col min="4" max="4" width="35.7265625" style="131" customWidth="1"/>
    <col min="5" max="5" width="9.26953125" style="107" customWidth="1"/>
    <col min="6" max="6" width="5.1796875" style="106" customWidth="1"/>
    <col min="7" max="7" width="8.7265625" style="108" customWidth="1"/>
    <col min="8" max="9" width="9.7265625" style="108" hidden="1" customWidth="1"/>
    <col min="10" max="10" width="9.7265625" style="108" customWidth="1"/>
    <col min="11" max="11" width="7.453125" style="109" hidden="1" customWidth="1"/>
    <col min="12" max="12" width="8.26953125" style="109" hidden="1" customWidth="1"/>
    <col min="13" max="13" width="9.1796875" style="107" hidden="1" customWidth="1"/>
    <col min="14" max="14" width="7" style="107" hidden="1" customWidth="1"/>
    <col min="15" max="15" width="3.54296875" style="106" customWidth="1"/>
    <col min="16" max="16" width="12.7265625" style="106" hidden="1" customWidth="1"/>
    <col min="17" max="19" width="13.26953125" style="107" hidden="1" customWidth="1"/>
    <col min="20" max="20" width="10.54296875" style="110" hidden="1" customWidth="1"/>
    <col min="21" max="21" width="10.26953125" style="110" hidden="1" customWidth="1"/>
    <col min="22" max="22" width="5.7265625" style="110" hidden="1" customWidth="1"/>
    <col min="23" max="23" width="9.1796875" style="111"/>
    <col min="24" max="25" width="5.7265625" style="106" customWidth="1"/>
    <col min="26" max="26" width="7.54296875" style="106" customWidth="1"/>
    <col min="27" max="27" width="24.81640625" style="106" customWidth="1"/>
    <col min="28" max="28" width="4.26953125" style="106" customWidth="1"/>
    <col min="29" max="29" width="8.26953125" style="106" customWidth="1"/>
    <col min="30" max="30" width="8.7265625" style="106" customWidth="1"/>
    <col min="31" max="34" width="9.1796875" style="106"/>
    <col min="35" max="16384" width="9.1796875" style="1"/>
  </cols>
  <sheetData>
    <row r="1" spans="1:34">
      <c r="A1" s="8" t="s">
        <v>114</v>
      </c>
      <c r="B1" s="1"/>
      <c r="C1" s="1"/>
      <c r="D1" s="1"/>
      <c r="E1" s="8" t="s">
        <v>526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12" t="s">
        <v>4</v>
      </c>
      <c r="AA1" s="142" t="s">
        <v>5</v>
      </c>
      <c r="AB1" s="112" t="s">
        <v>6</v>
      </c>
      <c r="AC1" s="112" t="s">
        <v>7</v>
      </c>
      <c r="AD1" s="112" t="s">
        <v>8</v>
      </c>
      <c r="AE1" s="1"/>
      <c r="AF1" s="1"/>
      <c r="AG1" s="1"/>
      <c r="AH1" s="1"/>
    </row>
    <row r="2" spans="1:34">
      <c r="A2" s="8" t="s">
        <v>115</v>
      </c>
      <c r="B2" s="1"/>
      <c r="C2" s="1"/>
      <c r="D2" s="1"/>
      <c r="E2" s="8" t="s">
        <v>116</v>
      </c>
      <c r="F2" s="1"/>
      <c r="G2" s="6"/>
      <c r="H2" s="3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12" t="s">
        <v>10</v>
      </c>
      <c r="AA2" s="113" t="s">
        <v>77</v>
      </c>
      <c r="AB2" s="113" t="s">
        <v>12</v>
      </c>
      <c r="AC2" s="113"/>
      <c r="AD2" s="114"/>
      <c r="AE2" s="1"/>
      <c r="AF2" s="1"/>
      <c r="AG2" s="1"/>
      <c r="AH2" s="1"/>
    </row>
    <row r="3" spans="1:34">
      <c r="A3" s="8" t="s">
        <v>117</v>
      </c>
      <c r="B3" s="1"/>
      <c r="C3" s="1"/>
      <c r="D3" s="1"/>
      <c r="E3" s="8" t="s">
        <v>527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12" t="s">
        <v>13</v>
      </c>
      <c r="AA3" s="113" t="s">
        <v>78</v>
      </c>
      <c r="AB3" s="113" t="s">
        <v>12</v>
      </c>
      <c r="AC3" s="113" t="s">
        <v>15</v>
      </c>
      <c r="AD3" s="114" t="s">
        <v>16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12" t="s">
        <v>17</v>
      </c>
      <c r="AA4" s="113" t="s">
        <v>79</v>
      </c>
      <c r="AB4" s="113" t="s">
        <v>12</v>
      </c>
      <c r="AC4" s="113"/>
      <c r="AD4" s="114"/>
      <c r="AE4" s="1"/>
      <c r="AF4" s="1"/>
      <c r="AG4" s="1"/>
      <c r="AH4" s="1"/>
    </row>
    <row r="5" spans="1:34">
      <c r="A5" s="8" t="s">
        <v>118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12" t="s">
        <v>22</v>
      </c>
      <c r="AA5" s="113" t="s">
        <v>78</v>
      </c>
      <c r="AB5" s="113" t="s">
        <v>12</v>
      </c>
      <c r="AC5" s="113" t="s">
        <v>15</v>
      </c>
      <c r="AD5" s="114" t="s">
        <v>16</v>
      </c>
      <c r="AE5" s="1"/>
      <c r="AF5" s="1"/>
      <c r="AG5" s="1"/>
      <c r="AH5" s="1"/>
    </row>
    <row r="6" spans="1:34">
      <c r="A6" s="8" t="s">
        <v>523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3.5" thickBot="1">
      <c r="A8" s="1" t="s">
        <v>525</v>
      </c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1" thickTop="1">
      <c r="A9" s="122" t="s">
        <v>80</v>
      </c>
      <c r="B9" s="122" t="s">
        <v>81</v>
      </c>
      <c r="C9" s="122" t="s">
        <v>82</v>
      </c>
      <c r="D9" s="122" t="s">
        <v>83</v>
      </c>
      <c r="E9" s="122" t="s">
        <v>84</v>
      </c>
      <c r="F9" s="122" t="s">
        <v>85</v>
      </c>
      <c r="G9" s="122" t="s">
        <v>86</v>
      </c>
      <c r="H9" s="122" t="s">
        <v>28</v>
      </c>
      <c r="I9" s="122" t="s">
        <v>71</v>
      </c>
      <c r="J9" s="122" t="s">
        <v>72</v>
      </c>
      <c r="K9" s="123" t="s">
        <v>73</v>
      </c>
      <c r="L9" s="124"/>
      <c r="M9" s="125" t="s">
        <v>74</v>
      </c>
      <c r="N9" s="124"/>
      <c r="O9" s="122" t="s">
        <v>3</v>
      </c>
      <c r="P9" s="120" t="s">
        <v>87</v>
      </c>
      <c r="Q9" s="82" t="s">
        <v>84</v>
      </c>
      <c r="R9" s="82" t="s">
        <v>84</v>
      </c>
      <c r="S9" s="83" t="s">
        <v>84</v>
      </c>
      <c r="T9" s="87" t="s">
        <v>88</v>
      </c>
      <c r="U9" s="87" t="s">
        <v>89</v>
      </c>
      <c r="V9" s="87" t="s">
        <v>90</v>
      </c>
      <c r="W9" s="88" t="s">
        <v>76</v>
      </c>
      <c r="X9" s="88" t="s">
        <v>91</v>
      </c>
      <c r="Y9" s="88" t="s">
        <v>92</v>
      </c>
      <c r="Z9" s="130" t="s">
        <v>93</v>
      </c>
      <c r="AA9" s="130" t="s">
        <v>94</v>
      </c>
      <c r="AB9" s="1" t="s">
        <v>90</v>
      </c>
      <c r="AC9" s="1"/>
      <c r="AD9" s="1"/>
      <c r="AE9" s="1"/>
      <c r="AF9" s="1"/>
      <c r="AG9" s="1"/>
      <c r="AH9" s="1"/>
    </row>
    <row r="10" spans="1:34" ht="11" thickBot="1">
      <c r="A10" s="126" t="s">
        <v>95</v>
      </c>
      <c r="B10" s="126" t="s">
        <v>96</v>
      </c>
      <c r="C10" s="127"/>
      <c r="D10" s="126" t="s">
        <v>97</v>
      </c>
      <c r="E10" s="126" t="s">
        <v>98</v>
      </c>
      <c r="F10" s="126" t="s">
        <v>99</v>
      </c>
      <c r="G10" s="126" t="s">
        <v>100</v>
      </c>
      <c r="H10" s="126" t="s">
        <v>101</v>
      </c>
      <c r="I10" s="126" t="s">
        <v>75</v>
      </c>
      <c r="J10" s="126"/>
      <c r="K10" s="126" t="s">
        <v>86</v>
      </c>
      <c r="L10" s="126" t="s">
        <v>72</v>
      </c>
      <c r="M10" s="128" t="s">
        <v>86</v>
      </c>
      <c r="N10" s="126" t="s">
        <v>72</v>
      </c>
      <c r="O10" s="126" t="s">
        <v>102</v>
      </c>
      <c r="P10" s="121"/>
      <c r="Q10" s="84" t="s">
        <v>103</v>
      </c>
      <c r="R10" s="84" t="s">
        <v>104</v>
      </c>
      <c r="S10" s="85" t="s">
        <v>105</v>
      </c>
      <c r="T10" s="87" t="s">
        <v>106</v>
      </c>
      <c r="U10" s="87" t="s">
        <v>107</v>
      </c>
      <c r="V10" s="87" t="s">
        <v>108</v>
      </c>
      <c r="W10" s="88"/>
      <c r="X10" s="1"/>
      <c r="Y10" s="1"/>
      <c r="Z10" s="130" t="s">
        <v>109</v>
      </c>
      <c r="AA10" s="130" t="s">
        <v>95</v>
      </c>
      <c r="AB10" s="1" t="s">
        <v>119</v>
      </c>
      <c r="AC10" s="1"/>
      <c r="AD10" s="1"/>
      <c r="AE10" s="1"/>
      <c r="AF10" s="1"/>
      <c r="AG10" s="1"/>
      <c r="AH10" s="1"/>
    </row>
    <row r="11" spans="1:34" ht="11" thickTop="1"/>
    <row r="12" spans="1:34">
      <c r="B12" s="141" t="s">
        <v>137</v>
      </c>
    </row>
    <row r="13" spans="1:34">
      <c r="B13" s="105" t="s">
        <v>138</v>
      </c>
    </row>
    <row r="14" spans="1:34">
      <c r="A14" s="103">
        <v>1</v>
      </c>
      <c r="B14" s="104" t="s">
        <v>139</v>
      </c>
      <c r="C14" s="105" t="s">
        <v>140</v>
      </c>
      <c r="D14" s="131" t="s">
        <v>141</v>
      </c>
      <c r="E14" s="107">
        <v>30.013000000000002</v>
      </c>
      <c r="F14" s="106" t="s">
        <v>142</v>
      </c>
      <c r="H14" s="108">
        <f t="shared" ref="H14:H24" si="0">ROUND(E14*G14, 2)</f>
        <v>0</v>
      </c>
      <c r="J14" s="108">
        <f t="shared" ref="J14:J27" si="1">ROUND(E14*G14, 2)</f>
        <v>0</v>
      </c>
      <c r="K14" s="109">
        <v>1.0000000000000001E-5</v>
      </c>
      <c r="L14" s="109">
        <f>E14*K14</f>
        <v>3.0013000000000001E-4</v>
      </c>
      <c r="O14" s="106">
        <v>20</v>
      </c>
      <c r="P14" s="106" t="s">
        <v>143</v>
      </c>
      <c r="V14" s="110" t="s">
        <v>48</v>
      </c>
      <c r="W14" s="111">
        <v>2.3410000000000002</v>
      </c>
      <c r="Z14" s="106" t="s">
        <v>144</v>
      </c>
      <c r="AB14" s="106">
        <v>1</v>
      </c>
    </row>
    <row r="15" spans="1:34">
      <c r="A15" s="103">
        <v>2</v>
      </c>
      <c r="B15" s="104" t="s">
        <v>139</v>
      </c>
      <c r="C15" s="105" t="s">
        <v>145</v>
      </c>
      <c r="D15" s="131" t="s">
        <v>146</v>
      </c>
      <c r="E15" s="107">
        <v>155.41499999999999</v>
      </c>
      <c r="F15" s="106" t="s">
        <v>142</v>
      </c>
      <c r="H15" s="108">
        <f t="shared" si="0"/>
        <v>0</v>
      </c>
      <c r="J15" s="108">
        <f t="shared" si="1"/>
        <v>0</v>
      </c>
      <c r="O15" s="106">
        <v>20</v>
      </c>
      <c r="P15" s="106" t="s">
        <v>143</v>
      </c>
      <c r="V15" s="110" t="s">
        <v>48</v>
      </c>
      <c r="W15" s="111">
        <v>18.338999999999999</v>
      </c>
      <c r="Z15" s="106" t="s">
        <v>147</v>
      </c>
      <c r="AB15" s="106">
        <v>1</v>
      </c>
    </row>
    <row r="16" spans="1:34">
      <c r="A16" s="103">
        <v>3</v>
      </c>
      <c r="B16" s="104" t="s">
        <v>139</v>
      </c>
      <c r="C16" s="105" t="s">
        <v>148</v>
      </c>
      <c r="D16" s="131" t="s">
        <v>149</v>
      </c>
      <c r="E16" s="107">
        <v>155.41499999999999</v>
      </c>
      <c r="F16" s="106" t="s">
        <v>142</v>
      </c>
      <c r="H16" s="108">
        <f t="shared" si="0"/>
        <v>0</v>
      </c>
      <c r="J16" s="108">
        <f t="shared" si="1"/>
        <v>0</v>
      </c>
      <c r="K16" s="109">
        <v>2.649E-2</v>
      </c>
      <c r="L16" s="109">
        <f t="shared" ref="L16:L24" si="2">E16*K16</f>
        <v>4.1169433499999997</v>
      </c>
      <c r="O16" s="106">
        <v>20</v>
      </c>
      <c r="P16" s="106" t="s">
        <v>143</v>
      </c>
      <c r="V16" s="110" t="s">
        <v>48</v>
      </c>
      <c r="W16" s="111">
        <v>81.903999999999996</v>
      </c>
      <c r="Z16" s="106" t="s">
        <v>144</v>
      </c>
      <c r="AB16" s="106">
        <v>7</v>
      </c>
    </row>
    <row r="17" spans="1:28">
      <c r="A17" s="103">
        <v>4</v>
      </c>
      <c r="B17" s="104" t="s">
        <v>139</v>
      </c>
      <c r="C17" s="105" t="s">
        <v>150</v>
      </c>
      <c r="D17" s="131" t="s">
        <v>151</v>
      </c>
      <c r="E17" s="107">
        <v>155.41499999999999</v>
      </c>
      <c r="F17" s="106" t="s">
        <v>142</v>
      </c>
      <c r="H17" s="108">
        <f t="shared" si="0"/>
        <v>0</v>
      </c>
      <c r="J17" s="108">
        <f t="shared" si="1"/>
        <v>0</v>
      </c>
      <c r="K17" s="109">
        <v>5.8199999999999997E-3</v>
      </c>
      <c r="L17" s="109">
        <f t="shared" si="2"/>
        <v>0.90451529999999991</v>
      </c>
      <c r="O17" s="106">
        <v>20</v>
      </c>
      <c r="P17" s="106" t="s">
        <v>143</v>
      </c>
      <c r="V17" s="110" t="s">
        <v>48</v>
      </c>
      <c r="W17" s="111">
        <v>32.637</v>
      </c>
      <c r="Z17" s="106" t="s">
        <v>144</v>
      </c>
      <c r="AB17" s="106">
        <v>7</v>
      </c>
    </row>
    <row r="18" spans="1:28">
      <c r="A18" s="103">
        <v>5</v>
      </c>
      <c r="B18" s="104" t="s">
        <v>139</v>
      </c>
      <c r="C18" s="105" t="s">
        <v>152</v>
      </c>
      <c r="D18" s="131" t="s">
        <v>153</v>
      </c>
      <c r="E18" s="107">
        <v>100.57899999999999</v>
      </c>
      <c r="F18" s="106" t="s">
        <v>142</v>
      </c>
      <c r="H18" s="108">
        <f t="shared" si="0"/>
        <v>0</v>
      </c>
      <c r="J18" s="108">
        <f t="shared" si="1"/>
        <v>0</v>
      </c>
      <c r="K18" s="109">
        <v>8.1499999999999993E-3</v>
      </c>
      <c r="L18" s="109">
        <f t="shared" si="2"/>
        <v>0.81971884999999989</v>
      </c>
      <c r="O18" s="106">
        <v>20</v>
      </c>
      <c r="P18" s="106" t="s">
        <v>143</v>
      </c>
      <c r="V18" s="110" t="s">
        <v>48</v>
      </c>
      <c r="W18" s="111">
        <v>36.710999999999999</v>
      </c>
      <c r="Z18" s="106" t="s">
        <v>147</v>
      </c>
      <c r="AB18" s="106">
        <v>1</v>
      </c>
    </row>
    <row r="19" spans="1:28">
      <c r="A19" s="103">
        <v>6</v>
      </c>
      <c r="B19" s="104" t="s">
        <v>139</v>
      </c>
      <c r="C19" s="105" t="s">
        <v>154</v>
      </c>
      <c r="D19" s="131" t="s">
        <v>155</v>
      </c>
      <c r="E19" s="107">
        <v>99.043000000000006</v>
      </c>
      <c r="F19" s="106" t="s">
        <v>142</v>
      </c>
      <c r="H19" s="108">
        <f t="shared" si="0"/>
        <v>0</v>
      </c>
      <c r="J19" s="108">
        <f t="shared" si="1"/>
        <v>0</v>
      </c>
      <c r="K19" s="109">
        <v>4.8160000000000001E-2</v>
      </c>
      <c r="L19" s="109">
        <f t="shared" si="2"/>
        <v>4.7699108800000003</v>
      </c>
      <c r="O19" s="106">
        <v>20</v>
      </c>
      <c r="P19" s="106" t="s">
        <v>143</v>
      </c>
      <c r="V19" s="110" t="s">
        <v>48</v>
      </c>
      <c r="W19" s="111">
        <v>40.311</v>
      </c>
      <c r="Z19" s="106" t="s">
        <v>144</v>
      </c>
      <c r="AB19" s="106">
        <v>1</v>
      </c>
    </row>
    <row r="20" spans="1:28" ht="21">
      <c r="A20" s="103">
        <v>7</v>
      </c>
      <c r="B20" s="104" t="s">
        <v>156</v>
      </c>
      <c r="C20" s="105" t="s">
        <v>157</v>
      </c>
      <c r="D20" s="131" t="s">
        <v>158</v>
      </c>
      <c r="E20" s="107">
        <v>14.34</v>
      </c>
      <c r="F20" s="106" t="s">
        <v>142</v>
      </c>
      <c r="H20" s="108">
        <f t="shared" si="0"/>
        <v>0</v>
      </c>
      <c r="J20" s="108">
        <f t="shared" si="1"/>
        <v>0</v>
      </c>
      <c r="K20" s="109">
        <v>5.731E-2</v>
      </c>
      <c r="L20" s="109">
        <f t="shared" si="2"/>
        <v>0.82182540000000004</v>
      </c>
      <c r="O20" s="106">
        <v>20</v>
      </c>
      <c r="P20" s="106" t="s">
        <v>143</v>
      </c>
      <c r="V20" s="110" t="s">
        <v>48</v>
      </c>
      <c r="W20" s="111">
        <v>14.311</v>
      </c>
      <c r="Z20" s="106" t="s">
        <v>144</v>
      </c>
      <c r="AB20" s="106">
        <v>1</v>
      </c>
    </row>
    <row r="21" spans="1:28">
      <c r="A21" s="103">
        <v>8</v>
      </c>
      <c r="B21" s="104" t="s">
        <v>139</v>
      </c>
      <c r="C21" s="105" t="s">
        <v>159</v>
      </c>
      <c r="D21" s="131" t="s">
        <v>160</v>
      </c>
      <c r="E21" s="107">
        <v>99.043000000000006</v>
      </c>
      <c r="F21" s="106" t="s">
        <v>142</v>
      </c>
      <c r="H21" s="108">
        <f t="shared" si="0"/>
        <v>0</v>
      </c>
      <c r="J21" s="108">
        <f t="shared" si="1"/>
        <v>0</v>
      </c>
      <c r="K21" s="109">
        <v>1.3129999999999999E-2</v>
      </c>
      <c r="L21" s="109">
        <f t="shared" si="2"/>
        <v>1.3004345900000001</v>
      </c>
      <c r="O21" s="106">
        <v>20</v>
      </c>
      <c r="P21" s="106" t="s">
        <v>143</v>
      </c>
      <c r="V21" s="110" t="s">
        <v>48</v>
      </c>
      <c r="W21" s="111">
        <v>8.9139999999999997</v>
      </c>
      <c r="Z21" s="106" t="s">
        <v>144</v>
      </c>
      <c r="AB21" s="106">
        <v>1</v>
      </c>
    </row>
    <row r="22" spans="1:28">
      <c r="A22" s="103">
        <v>9</v>
      </c>
      <c r="B22" s="104" t="s">
        <v>156</v>
      </c>
      <c r="C22" s="105" t="s">
        <v>161</v>
      </c>
      <c r="D22" s="131" t="s">
        <v>162</v>
      </c>
      <c r="E22" s="107">
        <v>99.043000000000006</v>
      </c>
      <c r="F22" s="106" t="s">
        <v>142</v>
      </c>
      <c r="H22" s="108">
        <f t="shared" si="0"/>
        <v>0</v>
      </c>
      <c r="J22" s="108">
        <f t="shared" si="1"/>
        <v>0</v>
      </c>
      <c r="K22" s="109">
        <v>0.01</v>
      </c>
      <c r="L22" s="109">
        <f t="shared" si="2"/>
        <v>0.99043000000000003</v>
      </c>
      <c r="O22" s="106">
        <v>20</v>
      </c>
      <c r="P22" s="106" t="s">
        <v>143</v>
      </c>
      <c r="V22" s="110" t="s">
        <v>48</v>
      </c>
      <c r="W22" s="111">
        <v>9.8049999999999997</v>
      </c>
      <c r="Z22" s="106" t="s">
        <v>144</v>
      </c>
      <c r="AB22" s="106">
        <v>7</v>
      </c>
    </row>
    <row r="23" spans="1:28">
      <c r="A23" s="103">
        <v>10</v>
      </c>
      <c r="B23" s="104" t="s">
        <v>139</v>
      </c>
      <c r="C23" s="105" t="s">
        <v>163</v>
      </c>
      <c r="D23" s="131" t="s">
        <v>164</v>
      </c>
      <c r="E23" s="107">
        <v>28.503</v>
      </c>
      <c r="F23" s="106" t="s">
        <v>142</v>
      </c>
      <c r="H23" s="108">
        <f t="shared" si="0"/>
        <v>0</v>
      </c>
      <c r="J23" s="108">
        <f t="shared" si="1"/>
        <v>0</v>
      </c>
      <c r="K23" s="109">
        <v>8.1499999999999993E-3</v>
      </c>
      <c r="L23" s="109">
        <f t="shared" si="2"/>
        <v>0.23229944999999999</v>
      </c>
      <c r="O23" s="106">
        <v>20</v>
      </c>
      <c r="P23" s="106" t="s">
        <v>143</v>
      </c>
      <c r="V23" s="110" t="s">
        <v>48</v>
      </c>
      <c r="W23" s="111">
        <v>19.268000000000001</v>
      </c>
      <c r="Z23" s="106" t="s">
        <v>144</v>
      </c>
      <c r="AB23" s="106">
        <v>7</v>
      </c>
    </row>
    <row r="24" spans="1:28">
      <c r="A24" s="103">
        <v>11</v>
      </c>
      <c r="B24" s="104" t="s">
        <v>139</v>
      </c>
      <c r="C24" s="105" t="s">
        <v>165</v>
      </c>
      <c r="D24" s="131" t="s">
        <v>166</v>
      </c>
      <c r="E24" s="107">
        <v>16.3</v>
      </c>
      <c r="F24" s="106" t="s">
        <v>167</v>
      </c>
      <c r="H24" s="108">
        <f t="shared" si="0"/>
        <v>0</v>
      </c>
      <c r="J24" s="108">
        <f t="shared" si="1"/>
        <v>0</v>
      </c>
      <c r="K24" s="109">
        <v>8.8400000000000006E-3</v>
      </c>
      <c r="L24" s="109">
        <f t="shared" si="2"/>
        <v>0.14409200000000003</v>
      </c>
      <c r="O24" s="106">
        <v>20</v>
      </c>
      <c r="P24" s="106" t="s">
        <v>143</v>
      </c>
      <c r="V24" s="110" t="s">
        <v>48</v>
      </c>
      <c r="W24" s="111">
        <v>6.0309999999999997</v>
      </c>
      <c r="Z24" s="106" t="s">
        <v>168</v>
      </c>
      <c r="AB24" s="106">
        <v>1</v>
      </c>
    </row>
    <row r="25" spans="1:28" ht="21">
      <c r="A25" s="103">
        <v>12</v>
      </c>
      <c r="B25" s="104" t="s">
        <v>169</v>
      </c>
      <c r="C25" s="105" t="s">
        <v>170</v>
      </c>
      <c r="D25" s="131" t="s">
        <v>171</v>
      </c>
      <c r="E25" s="107">
        <v>2.3460000000000001</v>
      </c>
      <c r="F25" s="106" t="s">
        <v>167</v>
      </c>
      <c r="I25" s="108">
        <f>ROUND(E25*G25, 2)</f>
        <v>0</v>
      </c>
      <c r="J25" s="108">
        <f t="shared" si="1"/>
        <v>0</v>
      </c>
      <c r="O25" s="106">
        <v>20</v>
      </c>
      <c r="P25" s="106" t="s">
        <v>143</v>
      </c>
      <c r="V25" s="110" t="s">
        <v>41</v>
      </c>
      <c r="Z25" s="106" t="s">
        <v>147</v>
      </c>
      <c r="AA25" s="106" t="s">
        <v>143</v>
      </c>
      <c r="AB25" s="106">
        <v>8</v>
      </c>
    </row>
    <row r="26" spans="1:28" ht="21">
      <c r="A26" s="103">
        <v>13</v>
      </c>
      <c r="B26" s="104" t="s">
        <v>169</v>
      </c>
      <c r="C26" s="105" t="s">
        <v>172</v>
      </c>
      <c r="D26" s="131" t="s">
        <v>173</v>
      </c>
      <c r="E26" s="107">
        <v>14.28</v>
      </c>
      <c r="F26" s="106" t="s">
        <v>167</v>
      </c>
      <c r="I26" s="108">
        <f>ROUND(E26*G26, 2)</f>
        <v>0</v>
      </c>
      <c r="J26" s="108">
        <f t="shared" si="1"/>
        <v>0</v>
      </c>
      <c r="O26" s="106">
        <v>20</v>
      </c>
      <c r="P26" s="106" t="s">
        <v>143</v>
      </c>
      <c r="V26" s="110" t="s">
        <v>41</v>
      </c>
      <c r="Z26" s="106" t="s">
        <v>147</v>
      </c>
      <c r="AA26" s="106" t="s">
        <v>143</v>
      </c>
      <c r="AB26" s="106">
        <v>8</v>
      </c>
    </row>
    <row r="27" spans="1:28" ht="21">
      <c r="A27" s="103">
        <v>14</v>
      </c>
      <c r="B27" s="104" t="s">
        <v>169</v>
      </c>
      <c r="C27" s="105" t="s">
        <v>174</v>
      </c>
      <c r="D27" s="131" t="s">
        <v>175</v>
      </c>
      <c r="E27" s="107">
        <v>18</v>
      </c>
      <c r="F27" s="106" t="s">
        <v>176</v>
      </c>
      <c r="I27" s="108">
        <f>ROUND(E27*G27, 2)</f>
        <v>0</v>
      </c>
      <c r="J27" s="108">
        <f t="shared" si="1"/>
        <v>0</v>
      </c>
      <c r="O27" s="106">
        <v>20</v>
      </c>
      <c r="P27" s="106" t="s">
        <v>143</v>
      </c>
      <c r="V27" s="110" t="s">
        <v>41</v>
      </c>
      <c r="Z27" s="106" t="s">
        <v>177</v>
      </c>
      <c r="AA27" s="106" t="s">
        <v>143</v>
      </c>
      <c r="AB27" s="106">
        <v>8</v>
      </c>
    </row>
    <row r="28" spans="1:28">
      <c r="D28" s="143" t="s">
        <v>178</v>
      </c>
      <c r="E28" s="144">
        <f>J28</f>
        <v>0</v>
      </c>
      <c r="H28" s="144">
        <f>SUM(H12:H27)</f>
        <v>0</v>
      </c>
      <c r="I28" s="144">
        <f>SUM(I12:I27)</f>
        <v>0</v>
      </c>
      <c r="J28" s="144">
        <f>SUM(J12:J27)</f>
        <v>0</v>
      </c>
      <c r="L28" s="145">
        <f>SUM(L12:L27)</f>
        <v>14.100469950000001</v>
      </c>
      <c r="N28" s="146">
        <f>SUM(N12:N27)</f>
        <v>0</v>
      </c>
      <c r="W28" s="111">
        <f>SUM(W12:W27)</f>
        <v>270.57200000000006</v>
      </c>
    </row>
    <row r="30" spans="1:28">
      <c r="B30" s="105" t="s">
        <v>179</v>
      </c>
    </row>
    <row r="31" spans="1:28">
      <c r="A31" s="103">
        <v>15</v>
      </c>
      <c r="B31" s="104" t="s">
        <v>180</v>
      </c>
      <c r="C31" s="105" t="s">
        <v>181</v>
      </c>
      <c r="D31" s="131" t="s">
        <v>182</v>
      </c>
      <c r="E31" s="107">
        <v>155.41499999999999</v>
      </c>
      <c r="F31" s="106" t="s">
        <v>142</v>
      </c>
      <c r="H31" s="108">
        <f t="shared" ref="H31:H45" si="3">ROUND(E31*G31, 2)</f>
        <v>0</v>
      </c>
      <c r="J31" s="108">
        <f t="shared" ref="J31:J45" si="4">ROUND(E31*G31, 2)</f>
        <v>0</v>
      </c>
      <c r="K31" s="109">
        <v>1.66E-3</v>
      </c>
      <c r="L31" s="109">
        <f>E31*K31</f>
        <v>0.25798889999999997</v>
      </c>
      <c r="O31" s="106">
        <v>20</v>
      </c>
      <c r="P31" s="106" t="s">
        <v>143</v>
      </c>
      <c r="V31" s="110" t="s">
        <v>48</v>
      </c>
      <c r="W31" s="111">
        <v>28.751999999999999</v>
      </c>
      <c r="Z31" s="106" t="s">
        <v>183</v>
      </c>
      <c r="AB31" s="106">
        <v>1</v>
      </c>
    </row>
    <row r="32" spans="1:28">
      <c r="A32" s="103">
        <v>16</v>
      </c>
      <c r="B32" s="104" t="s">
        <v>180</v>
      </c>
      <c r="C32" s="105" t="s">
        <v>184</v>
      </c>
      <c r="D32" s="131" t="s">
        <v>185</v>
      </c>
      <c r="E32" s="107">
        <v>15.39</v>
      </c>
      <c r="F32" s="106" t="s">
        <v>142</v>
      </c>
      <c r="H32" s="108">
        <f t="shared" si="3"/>
        <v>0</v>
      </c>
      <c r="J32" s="108">
        <f t="shared" si="4"/>
        <v>0</v>
      </c>
      <c r="K32" s="109">
        <v>6.0099999999999997E-3</v>
      </c>
      <c r="L32" s="109">
        <f>E32*K32</f>
        <v>9.2493900000000004E-2</v>
      </c>
      <c r="O32" s="106">
        <v>20</v>
      </c>
      <c r="P32" s="106" t="s">
        <v>143</v>
      </c>
      <c r="V32" s="110" t="s">
        <v>48</v>
      </c>
      <c r="W32" s="111">
        <v>5.4480000000000004</v>
      </c>
      <c r="Z32" s="106" t="s">
        <v>183</v>
      </c>
      <c r="AB32" s="106">
        <v>1</v>
      </c>
    </row>
    <row r="33" spans="1:28" ht="21">
      <c r="A33" s="103">
        <v>17</v>
      </c>
      <c r="B33" s="104" t="s">
        <v>139</v>
      </c>
      <c r="C33" s="105" t="s">
        <v>186</v>
      </c>
      <c r="D33" s="131" t="s">
        <v>187</v>
      </c>
      <c r="E33" s="107">
        <v>155.41499999999999</v>
      </c>
      <c r="F33" s="106" t="s">
        <v>142</v>
      </c>
      <c r="H33" s="108">
        <f t="shared" si="3"/>
        <v>0</v>
      </c>
      <c r="J33" s="108">
        <f t="shared" si="4"/>
        <v>0</v>
      </c>
      <c r="K33" s="109">
        <v>2.0000000000000002E-5</v>
      </c>
      <c r="L33" s="109">
        <f>E33*K33</f>
        <v>3.1083E-3</v>
      </c>
      <c r="O33" s="106">
        <v>20</v>
      </c>
      <c r="P33" s="106" t="s">
        <v>143</v>
      </c>
      <c r="V33" s="110" t="s">
        <v>48</v>
      </c>
      <c r="W33" s="111">
        <v>43.981999999999999</v>
      </c>
      <c r="Z33" s="106" t="s">
        <v>188</v>
      </c>
      <c r="AB33" s="106">
        <v>1</v>
      </c>
    </row>
    <row r="34" spans="1:28">
      <c r="A34" s="103">
        <v>18</v>
      </c>
      <c r="B34" s="104" t="s">
        <v>139</v>
      </c>
      <c r="C34" s="105" t="s">
        <v>189</v>
      </c>
      <c r="D34" s="131" t="s">
        <v>190</v>
      </c>
      <c r="E34" s="107">
        <v>44.5</v>
      </c>
      <c r="F34" s="106" t="s">
        <v>167</v>
      </c>
      <c r="H34" s="108">
        <f t="shared" si="3"/>
        <v>0</v>
      </c>
      <c r="J34" s="108">
        <f t="shared" si="4"/>
        <v>0</v>
      </c>
      <c r="O34" s="106">
        <v>20</v>
      </c>
      <c r="P34" s="106" t="s">
        <v>143</v>
      </c>
      <c r="V34" s="110" t="s">
        <v>48</v>
      </c>
      <c r="W34" s="111">
        <v>4.1829999999999998</v>
      </c>
      <c r="Z34" s="106" t="s">
        <v>144</v>
      </c>
      <c r="AB34" s="106">
        <v>1</v>
      </c>
    </row>
    <row r="35" spans="1:28">
      <c r="A35" s="103">
        <v>19</v>
      </c>
      <c r="B35" s="104" t="s">
        <v>139</v>
      </c>
      <c r="C35" s="105" t="s">
        <v>191</v>
      </c>
      <c r="D35" s="131" t="s">
        <v>192</v>
      </c>
      <c r="E35" s="107">
        <v>44.5</v>
      </c>
      <c r="F35" s="106" t="s">
        <v>167</v>
      </c>
      <c r="H35" s="108">
        <f t="shared" si="3"/>
        <v>0</v>
      </c>
      <c r="J35" s="108">
        <f t="shared" si="4"/>
        <v>0</v>
      </c>
      <c r="O35" s="106">
        <v>20</v>
      </c>
      <c r="P35" s="106" t="s">
        <v>143</v>
      </c>
      <c r="V35" s="110" t="s">
        <v>48</v>
      </c>
      <c r="W35" s="111">
        <v>4.1829999999999998</v>
      </c>
      <c r="Z35" s="106" t="s">
        <v>144</v>
      </c>
      <c r="AB35" s="106">
        <v>7</v>
      </c>
    </row>
    <row r="36" spans="1:28">
      <c r="A36" s="103">
        <v>20</v>
      </c>
      <c r="B36" s="104" t="s">
        <v>193</v>
      </c>
      <c r="C36" s="105" t="s">
        <v>194</v>
      </c>
      <c r="D36" s="131" t="s">
        <v>195</v>
      </c>
      <c r="E36" s="107">
        <v>82.5</v>
      </c>
      <c r="F36" s="106" t="s">
        <v>167</v>
      </c>
      <c r="H36" s="108">
        <f t="shared" si="3"/>
        <v>0</v>
      </c>
      <c r="J36" s="108">
        <f t="shared" si="4"/>
        <v>0</v>
      </c>
      <c r="K36" s="109">
        <v>5.0000000000000001E-4</v>
      </c>
      <c r="L36" s="109">
        <f>E36*K36</f>
        <v>4.1250000000000002E-2</v>
      </c>
      <c r="M36" s="107">
        <v>2E-3</v>
      </c>
      <c r="N36" s="107">
        <f>E36*M36</f>
        <v>0.16500000000000001</v>
      </c>
      <c r="O36" s="106">
        <v>20</v>
      </c>
      <c r="P36" s="106" t="s">
        <v>143</v>
      </c>
      <c r="V36" s="110" t="s">
        <v>48</v>
      </c>
      <c r="W36" s="111">
        <v>18.645</v>
      </c>
      <c r="Z36" s="106" t="s">
        <v>196</v>
      </c>
      <c r="AB36" s="106">
        <v>1</v>
      </c>
    </row>
    <row r="37" spans="1:28" ht="21">
      <c r="A37" s="103">
        <v>21</v>
      </c>
      <c r="B37" s="104" t="s">
        <v>193</v>
      </c>
      <c r="C37" s="105" t="s">
        <v>197</v>
      </c>
      <c r="D37" s="131" t="s">
        <v>198</v>
      </c>
      <c r="E37" s="107">
        <v>21</v>
      </c>
      <c r="F37" s="106" t="s">
        <v>199</v>
      </c>
      <c r="H37" s="108">
        <f t="shared" si="3"/>
        <v>0</v>
      </c>
      <c r="J37" s="108">
        <f t="shared" si="4"/>
        <v>0</v>
      </c>
      <c r="K37" s="109">
        <v>3.0000000000000001E-5</v>
      </c>
      <c r="L37" s="109">
        <f>E37*K37</f>
        <v>6.3000000000000003E-4</v>
      </c>
      <c r="O37" s="106">
        <v>20</v>
      </c>
      <c r="P37" s="106" t="s">
        <v>143</v>
      </c>
      <c r="V37" s="110" t="s">
        <v>48</v>
      </c>
      <c r="W37" s="111">
        <v>2.7930000000000001</v>
      </c>
      <c r="Z37" s="106" t="s">
        <v>147</v>
      </c>
      <c r="AB37" s="106">
        <v>1</v>
      </c>
    </row>
    <row r="38" spans="1:28">
      <c r="A38" s="103">
        <v>22</v>
      </c>
      <c r="B38" s="104" t="s">
        <v>193</v>
      </c>
      <c r="C38" s="105" t="s">
        <v>200</v>
      </c>
      <c r="D38" s="131" t="s">
        <v>201</v>
      </c>
      <c r="E38" s="107">
        <v>0.16500000000000001</v>
      </c>
      <c r="F38" s="106" t="s">
        <v>202</v>
      </c>
      <c r="H38" s="108">
        <f t="shared" si="3"/>
        <v>0</v>
      </c>
      <c r="J38" s="108">
        <f t="shared" si="4"/>
        <v>0</v>
      </c>
      <c r="O38" s="106">
        <v>20</v>
      </c>
      <c r="P38" s="106" t="s">
        <v>143</v>
      </c>
      <c r="V38" s="110" t="s">
        <v>48</v>
      </c>
      <c r="W38" s="111">
        <v>0.21299999999999999</v>
      </c>
      <c r="Z38" s="106" t="s">
        <v>196</v>
      </c>
      <c r="AB38" s="106">
        <v>7</v>
      </c>
    </row>
    <row r="39" spans="1:28">
      <c r="A39" s="103">
        <v>23</v>
      </c>
      <c r="B39" s="104" t="s">
        <v>193</v>
      </c>
      <c r="C39" s="105" t="s">
        <v>203</v>
      </c>
      <c r="D39" s="131" t="s">
        <v>204</v>
      </c>
      <c r="E39" s="107">
        <v>0.16500000000000001</v>
      </c>
      <c r="F39" s="106" t="s">
        <v>202</v>
      </c>
      <c r="H39" s="108">
        <f t="shared" si="3"/>
        <v>0</v>
      </c>
      <c r="J39" s="108">
        <f t="shared" si="4"/>
        <v>0</v>
      </c>
      <c r="O39" s="106">
        <v>20</v>
      </c>
      <c r="P39" s="106" t="s">
        <v>143</v>
      </c>
      <c r="V39" s="110" t="s">
        <v>48</v>
      </c>
      <c r="W39" s="111">
        <v>0.129</v>
      </c>
      <c r="Z39" s="106" t="s">
        <v>196</v>
      </c>
      <c r="AB39" s="106">
        <v>7</v>
      </c>
    </row>
    <row r="40" spans="1:28">
      <c r="A40" s="103">
        <v>24</v>
      </c>
      <c r="B40" s="104" t="s">
        <v>193</v>
      </c>
      <c r="C40" s="105" t="s">
        <v>205</v>
      </c>
      <c r="D40" s="131" t="s">
        <v>206</v>
      </c>
      <c r="E40" s="107">
        <v>0.16500000000000001</v>
      </c>
      <c r="F40" s="106" t="s">
        <v>202</v>
      </c>
      <c r="H40" s="108">
        <f t="shared" si="3"/>
        <v>0</v>
      </c>
      <c r="J40" s="108">
        <f t="shared" si="4"/>
        <v>0</v>
      </c>
      <c r="O40" s="106">
        <v>20</v>
      </c>
      <c r="P40" s="106" t="s">
        <v>143</v>
      </c>
      <c r="V40" s="110" t="s">
        <v>48</v>
      </c>
      <c r="W40" s="111">
        <v>8.8999999999999996E-2</v>
      </c>
      <c r="Z40" s="106" t="s">
        <v>196</v>
      </c>
      <c r="AB40" s="106">
        <v>1</v>
      </c>
    </row>
    <row r="41" spans="1:28">
      <c r="A41" s="103">
        <v>25</v>
      </c>
      <c r="B41" s="104" t="s">
        <v>193</v>
      </c>
      <c r="C41" s="105" t="s">
        <v>207</v>
      </c>
      <c r="D41" s="131" t="s">
        <v>208</v>
      </c>
      <c r="E41" s="107">
        <v>1.65</v>
      </c>
      <c r="F41" s="106" t="s">
        <v>202</v>
      </c>
      <c r="H41" s="108">
        <f t="shared" si="3"/>
        <v>0</v>
      </c>
      <c r="J41" s="108">
        <f t="shared" si="4"/>
        <v>0</v>
      </c>
      <c r="O41" s="106">
        <v>20</v>
      </c>
      <c r="P41" s="106" t="s">
        <v>143</v>
      </c>
      <c r="V41" s="110" t="s">
        <v>48</v>
      </c>
      <c r="Z41" s="106" t="s">
        <v>196</v>
      </c>
      <c r="AB41" s="106">
        <v>1</v>
      </c>
    </row>
    <row r="42" spans="1:28">
      <c r="A42" s="103">
        <v>26</v>
      </c>
      <c r="B42" s="104" t="s">
        <v>193</v>
      </c>
      <c r="C42" s="105" t="s">
        <v>209</v>
      </c>
      <c r="D42" s="131" t="s">
        <v>210</v>
      </c>
      <c r="E42" s="107">
        <v>0.16500000000000001</v>
      </c>
      <c r="F42" s="106" t="s">
        <v>202</v>
      </c>
      <c r="H42" s="108">
        <f t="shared" si="3"/>
        <v>0</v>
      </c>
      <c r="J42" s="108">
        <f t="shared" si="4"/>
        <v>0</v>
      </c>
      <c r="O42" s="106">
        <v>20</v>
      </c>
      <c r="P42" s="106" t="s">
        <v>143</v>
      </c>
      <c r="V42" s="110" t="s">
        <v>48</v>
      </c>
      <c r="W42" s="111">
        <v>0.186</v>
      </c>
      <c r="Z42" s="106" t="s">
        <v>196</v>
      </c>
      <c r="AB42" s="106">
        <v>1</v>
      </c>
    </row>
    <row r="43" spans="1:28">
      <c r="A43" s="103">
        <v>27</v>
      </c>
      <c r="B43" s="104" t="s">
        <v>193</v>
      </c>
      <c r="C43" s="105" t="s">
        <v>211</v>
      </c>
      <c r="D43" s="131" t="s">
        <v>212</v>
      </c>
      <c r="E43" s="107">
        <v>0.66</v>
      </c>
      <c r="F43" s="106" t="s">
        <v>202</v>
      </c>
      <c r="H43" s="108">
        <f t="shared" si="3"/>
        <v>0</v>
      </c>
      <c r="J43" s="108">
        <f t="shared" si="4"/>
        <v>0</v>
      </c>
      <c r="O43" s="106">
        <v>20</v>
      </c>
      <c r="P43" s="106" t="s">
        <v>143</v>
      </c>
      <c r="V43" s="110" t="s">
        <v>48</v>
      </c>
      <c r="W43" s="111">
        <v>8.3000000000000004E-2</v>
      </c>
      <c r="Z43" s="106" t="s">
        <v>196</v>
      </c>
      <c r="AB43" s="106">
        <v>1</v>
      </c>
    </row>
    <row r="44" spans="1:28" ht="21">
      <c r="A44" s="103">
        <v>28</v>
      </c>
      <c r="B44" s="104" t="s">
        <v>193</v>
      </c>
      <c r="C44" s="105" t="s">
        <v>213</v>
      </c>
      <c r="D44" s="131" t="s">
        <v>214</v>
      </c>
      <c r="E44" s="107">
        <v>0.16500000000000001</v>
      </c>
      <c r="F44" s="106" t="s">
        <v>202</v>
      </c>
      <c r="H44" s="108">
        <f t="shared" si="3"/>
        <v>0</v>
      </c>
      <c r="J44" s="108">
        <f t="shared" si="4"/>
        <v>0</v>
      </c>
      <c r="O44" s="106">
        <v>20</v>
      </c>
      <c r="P44" s="106" t="s">
        <v>143</v>
      </c>
      <c r="V44" s="110" t="s">
        <v>48</v>
      </c>
      <c r="Z44" s="106" t="s">
        <v>196</v>
      </c>
      <c r="AB44" s="106">
        <v>1</v>
      </c>
    </row>
    <row r="45" spans="1:28" ht="21">
      <c r="A45" s="103">
        <v>29</v>
      </c>
      <c r="B45" s="104" t="s">
        <v>156</v>
      </c>
      <c r="C45" s="105" t="s">
        <v>215</v>
      </c>
      <c r="D45" s="131" t="s">
        <v>216</v>
      </c>
      <c r="E45" s="107">
        <v>14.496</v>
      </c>
      <c r="F45" s="106" t="s">
        <v>202</v>
      </c>
      <c r="H45" s="108">
        <f t="shared" si="3"/>
        <v>0</v>
      </c>
      <c r="J45" s="108">
        <f t="shared" si="4"/>
        <v>0</v>
      </c>
      <c r="O45" s="106">
        <v>20</v>
      </c>
      <c r="P45" s="106" t="s">
        <v>143</v>
      </c>
      <c r="V45" s="110" t="s">
        <v>48</v>
      </c>
      <c r="W45" s="111">
        <v>25.44</v>
      </c>
      <c r="Z45" s="106" t="s">
        <v>144</v>
      </c>
      <c r="AB45" s="106">
        <v>1</v>
      </c>
    </row>
    <row r="46" spans="1:28">
      <c r="D46" s="143" t="s">
        <v>217</v>
      </c>
      <c r="E46" s="144">
        <f>J46</f>
        <v>0</v>
      </c>
      <c r="H46" s="144">
        <f>SUM(H30:H45)</f>
        <v>0</v>
      </c>
      <c r="I46" s="144">
        <f>SUM(I30:I45)</f>
        <v>0</v>
      </c>
      <c r="J46" s="144">
        <f>SUM(J30:J45)</f>
        <v>0</v>
      </c>
      <c r="L46" s="145">
        <f>SUM(L30:L45)</f>
        <v>0.39547110000000002</v>
      </c>
      <c r="N46" s="146">
        <f>SUM(N30:N45)</f>
        <v>0.16500000000000001</v>
      </c>
      <c r="W46" s="111">
        <f>SUM(W30:W45)</f>
        <v>134.126</v>
      </c>
    </row>
    <row r="48" spans="1:28">
      <c r="D48" s="143" t="s">
        <v>218</v>
      </c>
      <c r="E48" s="146">
        <f>J48</f>
        <v>0</v>
      </c>
      <c r="H48" s="144">
        <f>+H28+H46</f>
        <v>0</v>
      </c>
      <c r="I48" s="144">
        <f>+I28+I46</f>
        <v>0</v>
      </c>
      <c r="J48" s="144">
        <f>+J28+J46</f>
        <v>0</v>
      </c>
      <c r="L48" s="145">
        <f>+L28+L46</f>
        <v>14.495941050000001</v>
      </c>
      <c r="N48" s="146">
        <f>+N28+N46</f>
        <v>0.16500000000000001</v>
      </c>
      <c r="W48" s="111">
        <f>+W28+W46</f>
        <v>404.69800000000009</v>
      </c>
    </row>
    <row r="50" spans="1:28">
      <c r="B50" s="141" t="s">
        <v>219</v>
      </c>
    </row>
    <row r="51" spans="1:28">
      <c r="B51" s="105" t="s">
        <v>220</v>
      </c>
    </row>
    <row r="52" spans="1:28" ht="21">
      <c r="A52" s="103">
        <v>30</v>
      </c>
      <c r="B52" s="104" t="s">
        <v>221</v>
      </c>
      <c r="C52" s="105" t="s">
        <v>222</v>
      </c>
      <c r="D52" s="131" t="s">
        <v>223</v>
      </c>
      <c r="E52" s="107">
        <v>11.2</v>
      </c>
      <c r="F52" s="106" t="s">
        <v>142</v>
      </c>
      <c r="H52" s="108">
        <f>ROUND(E52*G52, 2)</f>
        <v>0</v>
      </c>
      <c r="J52" s="108">
        <f>ROUND(E52*G52, 2)</f>
        <v>0</v>
      </c>
      <c r="K52" s="109">
        <v>1.4599999999999999E-3</v>
      </c>
      <c r="L52" s="109">
        <f>E52*K52</f>
        <v>1.6351999999999998E-2</v>
      </c>
      <c r="O52" s="106">
        <v>20</v>
      </c>
      <c r="P52" s="106" t="s">
        <v>143</v>
      </c>
      <c r="V52" s="110" t="s">
        <v>224</v>
      </c>
      <c r="W52" s="111">
        <v>1.5009999999999999</v>
      </c>
      <c r="Z52" s="106" t="s">
        <v>147</v>
      </c>
      <c r="AB52" s="106">
        <v>1</v>
      </c>
    </row>
    <row r="53" spans="1:28">
      <c r="A53" s="103">
        <v>31</v>
      </c>
      <c r="B53" s="104" t="s">
        <v>221</v>
      </c>
      <c r="C53" s="105" t="s">
        <v>225</v>
      </c>
      <c r="D53" s="131" t="s">
        <v>226</v>
      </c>
      <c r="E53" s="107">
        <v>11.2</v>
      </c>
      <c r="F53" s="106" t="s">
        <v>167</v>
      </c>
      <c r="H53" s="108">
        <f>ROUND(E53*G53, 2)</f>
        <v>0</v>
      </c>
      <c r="J53" s="108">
        <f>ROUND(E53*G53, 2)</f>
        <v>0</v>
      </c>
      <c r="K53" s="109">
        <v>1.7899999999999999E-3</v>
      </c>
      <c r="L53" s="109">
        <f>E53*K53</f>
        <v>2.0047999999999996E-2</v>
      </c>
      <c r="O53" s="106">
        <v>20</v>
      </c>
      <c r="P53" s="106" t="s">
        <v>143</v>
      </c>
      <c r="V53" s="110" t="s">
        <v>224</v>
      </c>
      <c r="W53" s="111">
        <v>1.075</v>
      </c>
      <c r="Z53" s="106" t="s">
        <v>147</v>
      </c>
      <c r="AB53" s="106">
        <v>7</v>
      </c>
    </row>
    <row r="54" spans="1:28">
      <c r="A54" s="103">
        <v>32</v>
      </c>
      <c r="B54" s="104" t="s">
        <v>221</v>
      </c>
      <c r="C54" s="105" t="s">
        <v>227</v>
      </c>
      <c r="D54" s="131" t="s">
        <v>228</v>
      </c>
      <c r="F54" s="106" t="s">
        <v>102</v>
      </c>
      <c r="H54" s="108">
        <f>ROUND(E54*G54, 2)</f>
        <v>0</v>
      </c>
      <c r="J54" s="108">
        <f>ROUND(E54*G54, 2)</f>
        <v>0</v>
      </c>
      <c r="O54" s="106">
        <v>20</v>
      </c>
      <c r="P54" s="106" t="s">
        <v>143</v>
      </c>
      <c r="V54" s="110" t="s">
        <v>224</v>
      </c>
      <c r="Z54" s="106" t="s">
        <v>229</v>
      </c>
      <c r="AB54" s="106">
        <v>1</v>
      </c>
    </row>
    <row r="55" spans="1:28">
      <c r="D55" s="143" t="s">
        <v>230</v>
      </c>
      <c r="E55" s="144">
        <f>J55</f>
        <v>0</v>
      </c>
      <c r="H55" s="144">
        <f>SUM(H50:H54)</f>
        <v>0</v>
      </c>
      <c r="I55" s="144">
        <f>SUM(I50:I54)</f>
        <v>0</v>
      </c>
      <c r="J55" s="144">
        <f>SUM(J50:J54)</f>
        <v>0</v>
      </c>
      <c r="L55" s="145">
        <f>SUM(L50:L54)</f>
        <v>3.6399999999999995E-2</v>
      </c>
      <c r="N55" s="146">
        <f>SUM(N50:N54)</f>
        <v>0</v>
      </c>
      <c r="W55" s="111">
        <f>SUM(W50:W54)</f>
        <v>2.5759999999999996</v>
      </c>
    </row>
    <row r="57" spans="1:28">
      <c r="B57" s="105" t="s">
        <v>231</v>
      </c>
    </row>
    <row r="58" spans="1:28">
      <c r="A58" s="103">
        <v>33</v>
      </c>
      <c r="B58" s="104" t="s">
        <v>232</v>
      </c>
      <c r="C58" s="105" t="s">
        <v>233</v>
      </c>
      <c r="D58" s="131" t="s">
        <v>234</v>
      </c>
      <c r="E58" s="107">
        <v>18</v>
      </c>
      <c r="F58" s="106" t="s">
        <v>167</v>
      </c>
      <c r="H58" s="108">
        <f t="shared" ref="H58:H65" si="5">ROUND(E58*G58, 2)</f>
        <v>0</v>
      </c>
      <c r="J58" s="108">
        <f t="shared" ref="J58:J65" si="6">ROUND(E58*G58, 2)</f>
        <v>0</v>
      </c>
      <c r="K58" s="109">
        <v>1.6100000000000001E-3</v>
      </c>
      <c r="L58" s="109">
        <f>E58*K58</f>
        <v>2.8980000000000002E-2</v>
      </c>
      <c r="O58" s="106">
        <v>20</v>
      </c>
      <c r="P58" s="106" t="s">
        <v>143</v>
      </c>
      <c r="V58" s="110" t="s">
        <v>224</v>
      </c>
      <c r="W58" s="111">
        <v>15.12</v>
      </c>
      <c r="Z58" s="106" t="s">
        <v>235</v>
      </c>
      <c r="AB58" s="106">
        <v>7</v>
      </c>
    </row>
    <row r="59" spans="1:28">
      <c r="A59" s="103">
        <v>34</v>
      </c>
      <c r="B59" s="104" t="s">
        <v>232</v>
      </c>
      <c r="C59" s="105" t="s">
        <v>236</v>
      </c>
      <c r="D59" s="131" t="s">
        <v>237</v>
      </c>
      <c r="E59" s="107">
        <v>1.2</v>
      </c>
      <c r="F59" s="106" t="s">
        <v>167</v>
      </c>
      <c r="H59" s="108">
        <f t="shared" si="5"/>
        <v>0</v>
      </c>
      <c r="J59" s="108">
        <f t="shared" si="6"/>
        <v>0</v>
      </c>
      <c r="K59" s="109">
        <v>2.0300000000000001E-3</v>
      </c>
      <c r="L59" s="109">
        <f>E59*K59</f>
        <v>2.4360000000000002E-3</v>
      </c>
      <c r="O59" s="106">
        <v>20</v>
      </c>
      <c r="P59" s="106" t="s">
        <v>143</v>
      </c>
      <c r="V59" s="110" t="s">
        <v>224</v>
      </c>
      <c r="W59" s="111">
        <v>1.01</v>
      </c>
      <c r="Z59" s="106" t="s">
        <v>235</v>
      </c>
      <c r="AB59" s="106">
        <v>7</v>
      </c>
    </row>
    <row r="60" spans="1:28">
      <c r="A60" s="103">
        <v>35</v>
      </c>
      <c r="B60" s="104" t="s">
        <v>232</v>
      </c>
      <c r="C60" s="105" t="s">
        <v>238</v>
      </c>
      <c r="D60" s="131" t="s">
        <v>239</v>
      </c>
      <c r="E60" s="107">
        <v>18.559999999999999</v>
      </c>
      <c r="F60" s="106" t="s">
        <v>167</v>
      </c>
      <c r="H60" s="108">
        <f t="shared" si="5"/>
        <v>0</v>
      </c>
      <c r="J60" s="108">
        <f t="shared" si="6"/>
        <v>0</v>
      </c>
      <c r="K60" s="109">
        <v>3.7799999999999999E-3</v>
      </c>
      <c r="L60" s="109">
        <f>E60*K60</f>
        <v>7.0156799999999991E-2</v>
      </c>
      <c r="O60" s="106">
        <v>20</v>
      </c>
      <c r="P60" s="106" t="s">
        <v>143</v>
      </c>
      <c r="V60" s="110" t="s">
        <v>224</v>
      </c>
      <c r="W60" s="111">
        <v>14.551</v>
      </c>
      <c r="Z60" s="106" t="s">
        <v>235</v>
      </c>
      <c r="AB60" s="106">
        <v>7</v>
      </c>
    </row>
    <row r="61" spans="1:28">
      <c r="A61" s="103">
        <v>36</v>
      </c>
      <c r="B61" s="104" t="s">
        <v>232</v>
      </c>
      <c r="C61" s="105" t="s">
        <v>240</v>
      </c>
      <c r="D61" s="131" t="s">
        <v>241</v>
      </c>
      <c r="E61" s="107">
        <v>4</v>
      </c>
      <c r="F61" s="106" t="s">
        <v>167</v>
      </c>
      <c r="H61" s="108">
        <f t="shared" si="5"/>
        <v>0</v>
      </c>
      <c r="J61" s="108">
        <f t="shared" si="6"/>
        <v>0</v>
      </c>
      <c r="K61" s="109">
        <v>4.0000000000000002E-4</v>
      </c>
      <c r="L61" s="109">
        <f>E61*K61</f>
        <v>1.6000000000000001E-3</v>
      </c>
      <c r="O61" s="106">
        <v>20</v>
      </c>
      <c r="P61" s="106" t="s">
        <v>143</v>
      </c>
      <c r="V61" s="110" t="s">
        <v>224</v>
      </c>
      <c r="W61" s="111">
        <v>2.516</v>
      </c>
      <c r="Z61" s="106" t="s">
        <v>235</v>
      </c>
      <c r="AB61" s="106">
        <v>7</v>
      </c>
    </row>
    <row r="62" spans="1:28">
      <c r="A62" s="103">
        <v>37</v>
      </c>
      <c r="B62" s="104" t="s">
        <v>232</v>
      </c>
      <c r="C62" s="105" t="s">
        <v>242</v>
      </c>
      <c r="D62" s="131" t="s">
        <v>243</v>
      </c>
      <c r="E62" s="107">
        <v>2</v>
      </c>
      <c r="F62" s="106" t="s">
        <v>176</v>
      </c>
      <c r="H62" s="108">
        <f t="shared" si="5"/>
        <v>0</v>
      </c>
      <c r="J62" s="108">
        <f t="shared" si="6"/>
        <v>0</v>
      </c>
      <c r="K62" s="109">
        <v>4.1700000000000001E-3</v>
      </c>
      <c r="L62" s="109">
        <f>E62*K62</f>
        <v>8.3400000000000002E-3</v>
      </c>
      <c r="O62" s="106">
        <v>20</v>
      </c>
      <c r="P62" s="106" t="s">
        <v>143</v>
      </c>
      <c r="V62" s="110" t="s">
        <v>224</v>
      </c>
      <c r="W62" s="111">
        <v>0.26600000000000001</v>
      </c>
      <c r="Z62" s="106" t="s">
        <v>147</v>
      </c>
      <c r="AB62" s="106">
        <v>7</v>
      </c>
    </row>
    <row r="63" spans="1:28">
      <c r="A63" s="103">
        <v>38</v>
      </c>
      <c r="B63" s="104" t="s">
        <v>232</v>
      </c>
      <c r="C63" s="105" t="s">
        <v>244</v>
      </c>
      <c r="D63" s="131" t="s">
        <v>245</v>
      </c>
      <c r="E63" s="107">
        <v>41.76</v>
      </c>
      <c r="F63" s="106" t="s">
        <v>167</v>
      </c>
      <c r="H63" s="108">
        <f t="shared" si="5"/>
        <v>0</v>
      </c>
      <c r="J63" s="108">
        <f t="shared" si="6"/>
        <v>0</v>
      </c>
      <c r="O63" s="106">
        <v>20</v>
      </c>
      <c r="P63" s="106" t="s">
        <v>143</v>
      </c>
      <c r="V63" s="110" t="s">
        <v>224</v>
      </c>
      <c r="W63" s="111">
        <v>2.004</v>
      </c>
      <c r="Z63" s="106" t="s">
        <v>235</v>
      </c>
      <c r="AB63" s="106">
        <v>1</v>
      </c>
    </row>
    <row r="64" spans="1:28">
      <c r="A64" s="103">
        <v>39</v>
      </c>
      <c r="B64" s="104" t="s">
        <v>232</v>
      </c>
      <c r="C64" s="105" t="s">
        <v>246</v>
      </c>
      <c r="D64" s="131" t="s">
        <v>247</v>
      </c>
      <c r="E64" s="107">
        <v>41.76</v>
      </c>
      <c r="F64" s="106" t="s">
        <v>167</v>
      </c>
      <c r="H64" s="108">
        <f t="shared" si="5"/>
        <v>0</v>
      </c>
      <c r="J64" s="108">
        <f t="shared" si="6"/>
        <v>0</v>
      </c>
      <c r="O64" s="106">
        <v>20</v>
      </c>
      <c r="P64" s="106" t="s">
        <v>143</v>
      </c>
      <c r="V64" s="110" t="s">
        <v>224</v>
      </c>
      <c r="W64" s="111">
        <v>2.464</v>
      </c>
      <c r="Z64" s="106" t="s">
        <v>235</v>
      </c>
      <c r="AB64" s="106">
        <v>1</v>
      </c>
    </row>
    <row r="65" spans="1:28">
      <c r="A65" s="103">
        <v>40</v>
      </c>
      <c r="B65" s="104" t="s">
        <v>232</v>
      </c>
      <c r="C65" s="105" t="s">
        <v>248</v>
      </c>
      <c r="D65" s="131" t="s">
        <v>249</v>
      </c>
      <c r="F65" s="106" t="s">
        <v>102</v>
      </c>
      <c r="H65" s="108">
        <f t="shared" si="5"/>
        <v>0</v>
      </c>
      <c r="J65" s="108">
        <f t="shared" si="6"/>
        <v>0</v>
      </c>
      <c r="O65" s="106">
        <v>20</v>
      </c>
      <c r="P65" s="106" t="s">
        <v>143</v>
      </c>
      <c r="V65" s="110" t="s">
        <v>224</v>
      </c>
      <c r="Z65" s="106" t="s">
        <v>250</v>
      </c>
      <c r="AB65" s="106">
        <v>1</v>
      </c>
    </row>
    <row r="66" spans="1:28">
      <c r="D66" s="143" t="s">
        <v>251</v>
      </c>
      <c r="E66" s="144">
        <f>J66</f>
        <v>0</v>
      </c>
      <c r="H66" s="144">
        <f>SUM(H57:H65)</f>
        <v>0</v>
      </c>
      <c r="I66" s="144">
        <f>SUM(I57:I65)</f>
        <v>0</v>
      </c>
      <c r="J66" s="144">
        <f>SUM(J57:J65)</f>
        <v>0</v>
      </c>
      <c r="L66" s="145">
        <f>SUM(L57:L65)</f>
        <v>0.1115128</v>
      </c>
      <c r="N66" s="146">
        <f>SUM(N57:N65)</f>
        <v>0</v>
      </c>
      <c r="W66" s="111">
        <f>SUM(W57:W65)</f>
        <v>37.93099999999999</v>
      </c>
    </row>
    <row r="68" spans="1:28">
      <c r="B68" s="105" t="s">
        <v>252</v>
      </c>
    </row>
    <row r="69" spans="1:28" ht="21">
      <c r="A69" s="103">
        <v>41</v>
      </c>
      <c r="B69" s="104" t="s">
        <v>232</v>
      </c>
      <c r="C69" s="105" t="s">
        <v>253</v>
      </c>
      <c r="D69" s="131" t="s">
        <v>254</v>
      </c>
      <c r="E69" s="107">
        <v>31.4</v>
      </c>
      <c r="F69" s="106" t="s">
        <v>167</v>
      </c>
      <c r="H69" s="108">
        <f>ROUND(E69*G69, 2)</f>
        <v>0</v>
      </c>
      <c r="J69" s="108">
        <f>ROUND(E69*G69, 2)</f>
        <v>0</v>
      </c>
      <c r="K69" s="109">
        <v>1.06E-3</v>
      </c>
      <c r="L69" s="109">
        <f>E69*K69</f>
        <v>3.3283999999999994E-2</v>
      </c>
      <c r="O69" s="106">
        <v>20</v>
      </c>
      <c r="P69" s="106" t="s">
        <v>143</v>
      </c>
      <c r="V69" s="110" t="s">
        <v>224</v>
      </c>
      <c r="W69" s="111">
        <v>5.84</v>
      </c>
      <c r="Z69" s="106" t="s">
        <v>147</v>
      </c>
      <c r="AB69" s="106">
        <v>1</v>
      </c>
    </row>
    <row r="70" spans="1:28" ht="21">
      <c r="A70" s="103">
        <v>42</v>
      </c>
      <c r="B70" s="104" t="s">
        <v>232</v>
      </c>
      <c r="C70" s="105" t="s">
        <v>255</v>
      </c>
      <c r="D70" s="131" t="s">
        <v>256</v>
      </c>
      <c r="E70" s="107">
        <v>6.4</v>
      </c>
      <c r="F70" s="106" t="s">
        <v>167</v>
      </c>
      <c r="H70" s="108">
        <f>ROUND(E70*G70, 2)</f>
        <v>0</v>
      </c>
      <c r="J70" s="108">
        <f>ROUND(E70*G70, 2)</f>
        <v>0</v>
      </c>
      <c r="K70" s="109">
        <v>1.1199999999999999E-3</v>
      </c>
      <c r="L70" s="109">
        <f>E70*K70</f>
        <v>7.1679999999999999E-3</v>
      </c>
      <c r="O70" s="106">
        <v>20</v>
      </c>
      <c r="P70" s="106" t="s">
        <v>143</v>
      </c>
      <c r="V70" s="110" t="s">
        <v>224</v>
      </c>
      <c r="W70" s="111">
        <v>1.28</v>
      </c>
      <c r="Z70" s="106" t="s">
        <v>147</v>
      </c>
      <c r="AB70" s="106">
        <v>1</v>
      </c>
    </row>
    <row r="71" spans="1:28">
      <c r="A71" s="103">
        <v>43</v>
      </c>
      <c r="B71" s="104" t="s">
        <v>232</v>
      </c>
      <c r="C71" s="105" t="s">
        <v>257</v>
      </c>
      <c r="D71" s="131" t="s">
        <v>258</v>
      </c>
      <c r="E71" s="107">
        <v>37.799999999999997</v>
      </c>
      <c r="F71" s="106" t="s">
        <v>167</v>
      </c>
      <c r="H71" s="108">
        <f>ROUND(E71*G71, 2)</f>
        <v>0</v>
      </c>
      <c r="J71" s="108">
        <f>ROUND(E71*G71, 2)</f>
        <v>0</v>
      </c>
      <c r="K71" s="109">
        <v>1.7000000000000001E-4</v>
      </c>
      <c r="L71" s="109">
        <f>E71*K71</f>
        <v>6.4260000000000003E-3</v>
      </c>
      <c r="O71" s="106">
        <v>20</v>
      </c>
      <c r="P71" s="106" t="s">
        <v>143</v>
      </c>
      <c r="V71" s="110" t="s">
        <v>224</v>
      </c>
      <c r="W71" s="111">
        <v>2.7970000000000002</v>
      </c>
      <c r="Z71" s="106" t="s">
        <v>235</v>
      </c>
      <c r="AB71" s="106">
        <v>1</v>
      </c>
    </row>
    <row r="72" spans="1:28">
      <c r="A72" s="103">
        <v>44</v>
      </c>
      <c r="B72" s="104" t="s">
        <v>232</v>
      </c>
      <c r="C72" s="105" t="s">
        <v>259</v>
      </c>
      <c r="D72" s="131" t="s">
        <v>260</v>
      </c>
      <c r="E72" s="107">
        <v>37.799999999999997</v>
      </c>
      <c r="F72" s="106" t="s">
        <v>167</v>
      </c>
      <c r="H72" s="108">
        <f>ROUND(E72*G72, 2)</f>
        <v>0</v>
      </c>
      <c r="J72" s="108">
        <f>ROUND(E72*G72, 2)</f>
        <v>0</v>
      </c>
      <c r="O72" s="106">
        <v>20</v>
      </c>
      <c r="P72" s="106" t="s">
        <v>143</v>
      </c>
      <c r="V72" s="110" t="s">
        <v>224</v>
      </c>
      <c r="W72" s="111">
        <v>2.3439999999999999</v>
      </c>
      <c r="Z72" s="106" t="s">
        <v>235</v>
      </c>
      <c r="AB72" s="106">
        <v>1</v>
      </c>
    </row>
    <row r="73" spans="1:28">
      <c r="A73" s="103">
        <v>45</v>
      </c>
      <c r="B73" s="104" t="s">
        <v>232</v>
      </c>
      <c r="C73" s="105" t="s">
        <v>261</v>
      </c>
      <c r="D73" s="131" t="s">
        <v>262</v>
      </c>
      <c r="F73" s="106" t="s">
        <v>102</v>
      </c>
      <c r="H73" s="108">
        <f>ROUND(E73*G73, 2)</f>
        <v>0</v>
      </c>
      <c r="J73" s="108">
        <f>ROUND(E73*G73, 2)</f>
        <v>0</v>
      </c>
      <c r="O73" s="106">
        <v>20</v>
      </c>
      <c r="P73" s="106" t="s">
        <v>143</v>
      </c>
      <c r="V73" s="110" t="s">
        <v>224</v>
      </c>
      <c r="Z73" s="106" t="s">
        <v>250</v>
      </c>
      <c r="AB73" s="106">
        <v>1</v>
      </c>
    </row>
    <row r="74" spans="1:28">
      <c r="D74" s="143" t="s">
        <v>263</v>
      </c>
      <c r="E74" s="144">
        <f>J74</f>
        <v>0</v>
      </c>
      <c r="H74" s="144">
        <f>SUM(H68:H73)</f>
        <v>0</v>
      </c>
      <c r="I74" s="144">
        <f>SUM(I68:I73)</f>
        <v>0</v>
      </c>
      <c r="J74" s="144">
        <f>SUM(J68:J73)</f>
        <v>0</v>
      </c>
      <c r="L74" s="145">
        <f>SUM(L68:L73)</f>
        <v>4.6877999999999996E-2</v>
      </c>
      <c r="N74" s="146">
        <f>SUM(N68:N73)</f>
        <v>0</v>
      </c>
      <c r="W74" s="111">
        <f>SUM(W68:W73)</f>
        <v>12.260999999999999</v>
      </c>
    </row>
    <row r="76" spans="1:28">
      <c r="B76" s="105" t="s">
        <v>264</v>
      </c>
    </row>
    <row r="77" spans="1:28" ht="21">
      <c r="A77" s="103">
        <v>46</v>
      </c>
      <c r="B77" s="104" t="s">
        <v>232</v>
      </c>
      <c r="C77" s="105" t="s">
        <v>265</v>
      </c>
      <c r="D77" s="131" t="s">
        <v>266</v>
      </c>
      <c r="E77" s="107">
        <v>2</v>
      </c>
      <c r="F77" s="106" t="s">
        <v>267</v>
      </c>
      <c r="H77" s="108">
        <f>ROUND(E77*G77, 2)</f>
        <v>0</v>
      </c>
      <c r="J77" s="108">
        <f t="shared" ref="J77:J83" si="7">ROUND(E77*G77, 2)</f>
        <v>0</v>
      </c>
      <c r="K77" s="109">
        <v>5.9999999999999995E-4</v>
      </c>
      <c r="L77" s="109">
        <f t="shared" ref="L77:L82" si="8">E77*K77</f>
        <v>1.1999999999999999E-3</v>
      </c>
      <c r="O77" s="106">
        <v>20</v>
      </c>
      <c r="P77" s="106" t="s">
        <v>143</v>
      </c>
      <c r="V77" s="110" t="s">
        <v>224</v>
      </c>
      <c r="W77" s="111">
        <v>2.8</v>
      </c>
      <c r="Z77" s="106" t="s">
        <v>147</v>
      </c>
      <c r="AB77" s="106">
        <v>1</v>
      </c>
    </row>
    <row r="78" spans="1:28" ht="21">
      <c r="A78" s="103">
        <v>47</v>
      </c>
      <c r="B78" s="104" t="s">
        <v>232</v>
      </c>
      <c r="C78" s="105" t="s">
        <v>268</v>
      </c>
      <c r="D78" s="131" t="s">
        <v>269</v>
      </c>
      <c r="E78" s="107">
        <v>2</v>
      </c>
      <c r="F78" s="106" t="s">
        <v>267</v>
      </c>
      <c r="H78" s="108">
        <f>ROUND(E78*G78, 2)</f>
        <v>0</v>
      </c>
      <c r="J78" s="108">
        <f t="shared" si="7"/>
        <v>0</v>
      </c>
      <c r="K78" s="109">
        <v>3.3700000000000002E-3</v>
      </c>
      <c r="L78" s="109">
        <f t="shared" si="8"/>
        <v>6.7400000000000003E-3</v>
      </c>
      <c r="O78" s="106">
        <v>20</v>
      </c>
      <c r="P78" s="106" t="s">
        <v>143</v>
      </c>
      <c r="V78" s="110" t="s">
        <v>224</v>
      </c>
      <c r="W78" s="111">
        <v>1.51</v>
      </c>
      <c r="Z78" s="106" t="s">
        <v>235</v>
      </c>
      <c r="AB78" s="106">
        <v>1</v>
      </c>
    </row>
    <row r="79" spans="1:28">
      <c r="A79" s="103">
        <v>48</v>
      </c>
      <c r="B79" s="104" t="s">
        <v>169</v>
      </c>
      <c r="C79" s="105" t="s">
        <v>270</v>
      </c>
      <c r="D79" s="131" t="s">
        <v>271</v>
      </c>
      <c r="E79" s="107">
        <v>2</v>
      </c>
      <c r="F79" s="106" t="s">
        <v>176</v>
      </c>
      <c r="I79" s="108">
        <f>ROUND(E79*G79, 2)</f>
        <v>0</v>
      </c>
      <c r="J79" s="108">
        <f t="shared" si="7"/>
        <v>0</v>
      </c>
      <c r="K79" s="109">
        <v>8.3000000000000001E-3</v>
      </c>
      <c r="L79" s="109">
        <f t="shared" si="8"/>
        <v>1.66E-2</v>
      </c>
      <c r="O79" s="106">
        <v>20</v>
      </c>
      <c r="P79" s="106" t="s">
        <v>143</v>
      </c>
      <c r="V79" s="110" t="s">
        <v>41</v>
      </c>
      <c r="Z79" s="106" t="s">
        <v>272</v>
      </c>
      <c r="AA79" s="106" t="s">
        <v>143</v>
      </c>
      <c r="AB79" s="106">
        <v>2</v>
      </c>
    </row>
    <row r="80" spans="1:28" ht="21">
      <c r="A80" s="103">
        <v>49</v>
      </c>
      <c r="B80" s="104" t="s">
        <v>232</v>
      </c>
      <c r="C80" s="105" t="s">
        <v>273</v>
      </c>
      <c r="D80" s="131" t="s">
        <v>274</v>
      </c>
      <c r="E80" s="107">
        <v>4</v>
      </c>
      <c r="F80" s="106" t="s">
        <v>267</v>
      </c>
      <c r="H80" s="108">
        <f>ROUND(E80*G80, 2)</f>
        <v>0</v>
      </c>
      <c r="J80" s="108">
        <f t="shared" si="7"/>
        <v>0</v>
      </c>
      <c r="K80" s="109">
        <v>1.07E-3</v>
      </c>
      <c r="L80" s="109">
        <f t="shared" si="8"/>
        <v>4.28E-3</v>
      </c>
      <c r="O80" s="106">
        <v>20</v>
      </c>
      <c r="P80" s="106" t="s">
        <v>143</v>
      </c>
      <c r="V80" s="110" t="s">
        <v>224</v>
      </c>
      <c r="W80" s="111">
        <v>4.4000000000000004</v>
      </c>
      <c r="Z80" s="106" t="s">
        <v>147</v>
      </c>
      <c r="AB80" s="106">
        <v>7</v>
      </c>
    </row>
    <row r="81" spans="1:28">
      <c r="A81" s="103">
        <v>50</v>
      </c>
      <c r="B81" s="104" t="s">
        <v>232</v>
      </c>
      <c r="C81" s="105" t="s">
        <v>275</v>
      </c>
      <c r="D81" s="131" t="s">
        <v>276</v>
      </c>
      <c r="E81" s="107">
        <v>12</v>
      </c>
      <c r="F81" s="106" t="s">
        <v>267</v>
      </c>
      <c r="H81" s="108">
        <f>ROUND(E81*G81, 2)</f>
        <v>0</v>
      </c>
      <c r="J81" s="108">
        <f t="shared" si="7"/>
        <v>0</v>
      </c>
      <c r="K81" s="109">
        <v>6.4000000000000005E-4</v>
      </c>
      <c r="L81" s="109">
        <f t="shared" si="8"/>
        <v>7.6800000000000011E-3</v>
      </c>
      <c r="O81" s="106">
        <v>20</v>
      </c>
      <c r="P81" s="106" t="s">
        <v>143</v>
      </c>
      <c r="V81" s="110" t="s">
        <v>224</v>
      </c>
      <c r="W81" s="111">
        <v>2.1120000000000001</v>
      </c>
      <c r="Z81" s="106" t="s">
        <v>235</v>
      </c>
      <c r="AB81" s="106">
        <v>7</v>
      </c>
    </row>
    <row r="82" spans="1:28">
      <c r="A82" s="103">
        <v>51</v>
      </c>
      <c r="B82" s="104" t="s">
        <v>232</v>
      </c>
      <c r="C82" s="105" t="s">
        <v>277</v>
      </c>
      <c r="D82" s="131" t="s">
        <v>278</v>
      </c>
      <c r="E82" s="107">
        <v>4</v>
      </c>
      <c r="F82" s="106" t="s">
        <v>267</v>
      </c>
      <c r="H82" s="108">
        <f>ROUND(E82*G82, 2)</f>
        <v>0</v>
      </c>
      <c r="J82" s="108">
        <f t="shared" si="7"/>
        <v>0</v>
      </c>
      <c r="K82" s="109">
        <v>1.0399999999999999E-3</v>
      </c>
      <c r="L82" s="109">
        <f t="shared" si="8"/>
        <v>4.1599999999999996E-3</v>
      </c>
      <c r="O82" s="106">
        <v>20</v>
      </c>
      <c r="P82" s="106" t="s">
        <v>143</v>
      </c>
      <c r="V82" s="110" t="s">
        <v>224</v>
      </c>
      <c r="W82" s="111">
        <v>0.91200000000000003</v>
      </c>
      <c r="Z82" s="106" t="s">
        <v>235</v>
      </c>
      <c r="AB82" s="106">
        <v>1</v>
      </c>
    </row>
    <row r="83" spans="1:28">
      <c r="A83" s="103">
        <v>52</v>
      </c>
      <c r="B83" s="104" t="s">
        <v>232</v>
      </c>
      <c r="C83" s="105" t="s">
        <v>279</v>
      </c>
      <c r="D83" s="131" t="s">
        <v>280</v>
      </c>
      <c r="F83" s="106" t="s">
        <v>102</v>
      </c>
      <c r="H83" s="108">
        <f>ROUND(E83*G83, 2)</f>
        <v>0</v>
      </c>
      <c r="J83" s="108">
        <f t="shared" si="7"/>
        <v>0</v>
      </c>
      <c r="O83" s="106">
        <v>20</v>
      </c>
      <c r="P83" s="106" t="s">
        <v>143</v>
      </c>
      <c r="V83" s="110" t="s">
        <v>224</v>
      </c>
      <c r="Z83" s="106" t="s">
        <v>250</v>
      </c>
      <c r="AB83" s="106">
        <v>1</v>
      </c>
    </row>
    <row r="84" spans="1:28">
      <c r="D84" s="143" t="s">
        <v>281</v>
      </c>
      <c r="E84" s="144">
        <f>J84</f>
        <v>0</v>
      </c>
      <c r="H84" s="144">
        <f>SUM(H76:H83)</f>
        <v>0</v>
      </c>
      <c r="I84" s="144">
        <f>SUM(I76:I83)</f>
        <v>0</v>
      </c>
      <c r="J84" s="144">
        <f>SUM(J76:J83)</f>
        <v>0</v>
      </c>
      <c r="L84" s="145">
        <f>SUM(L76:L83)</f>
        <v>4.0659999999999995E-2</v>
      </c>
      <c r="N84" s="146">
        <f>SUM(N76:N83)</f>
        <v>0</v>
      </c>
      <c r="W84" s="111">
        <f>SUM(W76:W83)</f>
        <v>11.734000000000002</v>
      </c>
    </row>
    <row r="86" spans="1:28">
      <c r="B86" s="105" t="s">
        <v>282</v>
      </c>
    </row>
    <row r="87" spans="1:28">
      <c r="A87" s="103">
        <v>53</v>
      </c>
      <c r="B87" s="104" t="s">
        <v>283</v>
      </c>
      <c r="C87" s="105" t="s">
        <v>284</v>
      </c>
      <c r="D87" s="131" t="s">
        <v>285</v>
      </c>
      <c r="E87" s="107">
        <v>7</v>
      </c>
      <c r="F87" s="106" t="s">
        <v>176</v>
      </c>
      <c r="H87" s="108">
        <f>ROUND(E87*G87, 2)</f>
        <v>0</v>
      </c>
      <c r="J87" s="108">
        <f>ROUND(E87*G87, 2)</f>
        <v>0</v>
      </c>
      <c r="O87" s="106">
        <v>20</v>
      </c>
      <c r="P87" s="106" t="s">
        <v>143</v>
      </c>
      <c r="V87" s="110" t="s">
        <v>224</v>
      </c>
      <c r="W87" s="111">
        <v>1.2250000000000001</v>
      </c>
      <c r="Z87" s="106" t="s">
        <v>286</v>
      </c>
      <c r="AB87" s="106">
        <v>1</v>
      </c>
    </row>
    <row r="88" spans="1:28">
      <c r="A88" s="103">
        <v>54</v>
      </c>
      <c r="B88" s="104" t="s">
        <v>283</v>
      </c>
      <c r="C88" s="105" t="s">
        <v>287</v>
      </c>
      <c r="D88" s="131" t="s">
        <v>288</v>
      </c>
      <c r="E88" s="107">
        <v>9</v>
      </c>
      <c r="F88" s="106" t="s">
        <v>176</v>
      </c>
      <c r="H88" s="108">
        <f>ROUND(E88*G88, 2)</f>
        <v>0</v>
      </c>
      <c r="J88" s="108">
        <f>ROUND(E88*G88, 2)</f>
        <v>0</v>
      </c>
      <c r="K88" s="109">
        <v>2.9E-4</v>
      </c>
      <c r="L88" s="109">
        <f>E88*K88</f>
        <v>2.6099999999999999E-3</v>
      </c>
      <c r="O88" s="106">
        <v>20</v>
      </c>
      <c r="P88" s="106" t="s">
        <v>143</v>
      </c>
      <c r="V88" s="110" t="s">
        <v>224</v>
      </c>
      <c r="W88" s="111">
        <v>1.4850000000000001</v>
      </c>
      <c r="Z88" s="106" t="s">
        <v>286</v>
      </c>
      <c r="AB88" s="106">
        <v>1</v>
      </c>
    </row>
    <row r="89" spans="1:28">
      <c r="A89" s="103">
        <v>55</v>
      </c>
      <c r="B89" s="104" t="s">
        <v>283</v>
      </c>
      <c r="C89" s="105" t="s">
        <v>289</v>
      </c>
      <c r="D89" s="131" t="s">
        <v>290</v>
      </c>
      <c r="F89" s="106" t="s">
        <v>102</v>
      </c>
      <c r="H89" s="108">
        <f>ROUND(E89*G89, 2)</f>
        <v>0</v>
      </c>
      <c r="J89" s="108">
        <f>ROUND(E89*G89, 2)</f>
        <v>0</v>
      </c>
      <c r="O89" s="106">
        <v>20</v>
      </c>
      <c r="P89" s="106" t="s">
        <v>143</v>
      </c>
      <c r="V89" s="110" t="s">
        <v>224</v>
      </c>
      <c r="Z89" s="106" t="s">
        <v>286</v>
      </c>
      <c r="AB89" s="106">
        <v>1</v>
      </c>
    </row>
    <row r="90" spans="1:28">
      <c r="D90" s="143" t="s">
        <v>291</v>
      </c>
      <c r="E90" s="144">
        <f>J90</f>
        <v>0</v>
      </c>
      <c r="H90" s="144">
        <f>SUM(H86:H89)</f>
        <v>0</v>
      </c>
      <c r="I90" s="144">
        <f>SUM(I86:I89)</f>
        <v>0</v>
      </c>
      <c r="J90" s="144">
        <f>SUM(J86:J89)</f>
        <v>0</v>
      </c>
      <c r="L90" s="145">
        <f>SUM(L86:L89)</f>
        <v>2.6099999999999999E-3</v>
      </c>
      <c r="N90" s="146">
        <f>SUM(N86:N89)</f>
        <v>0</v>
      </c>
      <c r="W90" s="111">
        <f>SUM(W86:W89)</f>
        <v>2.71</v>
      </c>
    </row>
    <row r="92" spans="1:28">
      <c r="B92" s="105" t="s">
        <v>292</v>
      </c>
    </row>
    <row r="93" spans="1:28">
      <c r="A93" s="103">
        <v>56</v>
      </c>
      <c r="B93" s="104" t="s">
        <v>283</v>
      </c>
      <c r="C93" s="105" t="s">
        <v>293</v>
      </c>
      <c r="D93" s="131" t="s">
        <v>294</v>
      </c>
      <c r="E93" s="107">
        <v>8</v>
      </c>
      <c r="F93" s="106" t="s">
        <v>176</v>
      </c>
      <c r="H93" s="108">
        <f>ROUND(E93*G93, 2)</f>
        <v>0</v>
      </c>
      <c r="J93" s="108">
        <f t="shared" ref="J93:J99" si="9">ROUND(E93*G93, 2)</f>
        <v>0</v>
      </c>
      <c r="K93" s="109">
        <v>3.0000000000000001E-5</v>
      </c>
      <c r="L93" s="109">
        <f>E93*K93</f>
        <v>2.4000000000000001E-4</v>
      </c>
      <c r="O93" s="106">
        <v>20</v>
      </c>
      <c r="P93" s="106" t="s">
        <v>143</v>
      </c>
      <c r="V93" s="110" t="s">
        <v>224</v>
      </c>
      <c r="W93" s="111">
        <v>0.496</v>
      </c>
      <c r="Z93" s="106" t="s">
        <v>286</v>
      </c>
      <c r="AB93" s="106">
        <v>1</v>
      </c>
    </row>
    <row r="94" spans="1:28">
      <c r="A94" s="103">
        <v>57</v>
      </c>
      <c r="B94" s="104" t="s">
        <v>283</v>
      </c>
      <c r="C94" s="105" t="s">
        <v>295</v>
      </c>
      <c r="D94" s="131" t="s">
        <v>296</v>
      </c>
      <c r="E94" s="107">
        <v>7</v>
      </c>
      <c r="F94" s="106" t="s">
        <v>176</v>
      </c>
      <c r="H94" s="108">
        <f>ROUND(E94*G94, 2)</f>
        <v>0</v>
      </c>
      <c r="J94" s="108">
        <f t="shared" si="9"/>
        <v>0</v>
      </c>
      <c r="O94" s="106">
        <v>20</v>
      </c>
      <c r="P94" s="106" t="s">
        <v>143</v>
      </c>
      <c r="V94" s="110" t="s">
        <v>224</v>
      </c>
      <c r="W94" s="111">
        <v>3.6190000000000002</v>
      </c>
      <c r="Z94" s="106" t="s">
        <v>286</v>
      </c>
      <c r="AB94" s="106">
        <v>1</v>
      </c>
    </row>
    <row r="95" spans="1:28" ht="21">
      <c r="A95" s="103">
        <v>58</v>
      </c>
      <c r="B95" s="104" t="s">
        <v>283</v>
      </c>
      <c r="C95" s="105" t="s">
        <v>297</v>
      </c>
      <c r="D95" s="131" t="s">
        <v>298</v>
      </c>
      <c r="E95" s="107">
        <v>7</v>
      </c>
      <c r="F95" s="106" t="s">
        <v>176</v>
      </c>
      <c r="H95" s="108">
        <f>ROUND(E95*G95, 2)</f>
        <v>0</v>
      </c>
      <c r="J95" s="108">
        <f t="shared" si="9"/>
        <v>0</v>
      </c>
      <c r="K95" s="109">
        <v>1.3999999999999999E-4</v>
      </c>
      <c r="L95" s="109">
        <f>E95*K95</f>
        <v>9.7999999999999997E-4</v>
      </c>
      <c r="O95" s="106">
        <v>20</v>
      </c>
      <c r="P95" s="106" t="s">
        <v>143</v>
      </c>
      <c r="V95" s="110" t="s">
        <v>224</v>
      </c>
      <c r="W95" s="111">
        <v>9.6530000000000005</v>
      </c>
      <c r="Z95" s="106" t="s">
        <v>286</v>
      </c>
      <c r="AB95" s="106">
        <v>1</v>
      </c>
    </row>
    <row r="96" spans="1:28" ht="21">
      <c r="A96" s="103">
        <v>59</v>
      </c>
      <c r="B96" s="104" t="s">
        <v>169</v>
      </c>
      <c r="C96" s="105" t="s">
        <v>299</v>
      </c>
      <c r="D96" s="131" t="s">
        <v>300</v>
      </c>
      <c r="E96" s="107">
        <v>7</v>
      </c>
      <c r="F96" s="106" t="s">
        <v>176</v>
      </c>
      <c r="I96" s="108">
        <f>ROUND(E96*G96, 2)</f>
        <v>0</v>
      </c>
      <c r="J96" s="108">
        <f t="shared" si="9"/>
        <v>0</v>
      </c>
      <c r="K96" s="109">
        <v>3.1E-2</v>
      </c>
      <c r="L96" s="109">
        <f>E96*K96</f>
        <v>0.217</v>
      </c>
      <c r="O96" s="106">
        <v>20</v>
      </c>
      <c r="P96" s="106" t="s">
        <v>143</v>
      </c>
      <c r="V96" s="110" t="s">
        <v>41</v>
      </c>
      <c r="Z96" s="106" t="s">
        <v>301</v>
      </c>
      <c r="AA96" s="106" t="s">
        <v>143</v>
      </c>
      <c r="AB96" s="106">
        <v>2</v>
      </c>
    </row>
    <row r="97" spans="1:28">
      <c r="A97" s="103">
        <v>60</v>
      </c>
      <c r="B97" s="104" t="s">
        <v>283</v>
      </c>
      <c r="C97" s="105" t="s">
        <v>302</v>
      </c>
      <c r="D97" s="131" t="s">
        <v>303</v>
      </c>
      <c r="E97" s="107">
        <v>1</v>
      </c>
      <c r="F97" s="106" t="s">
        <v>267</v>
      </c>
      <c r="H97" s="108">
        <f>ROUND(E97*G97, 2)</f>
        <v>0</v>
      </c>
      <c r="J97" s="108">
        <f t="shared" si="9"/>
        <v>0</v>
      </c>
      <c r="K97" s="109">
        <v>2.1000000000000001E-4</v>
      </c>
      <c r="L97" s="109">
        <f>E97*K97</f>
        <v>2.1000000000000001E-4</v>
      </c>
      <c r="O97" s="106">
        <v>20</v>
      </c>
      <c r="P97" s="106" t="s">
        <v>143</v>
      </c>
      <c r="V97" s="110" t="s">
        <v>224</v>
      </c>
      <c r="W97" s="111">
        <v>1.212</v>
      </c>
      <c r="Z97" s="106" t="s">
        <v>286</v>
      </c>
      <c r="AB97" s="106">
        <v>1</v>
      </c>
    </row>
    <row r="98" spans="1:28">
      <c r="A98" s="103">
        <v>61</v>
      </c>
      <c r="B98" s="104" t="s">
        <v>169</v>
      </c>
      <c r="C98" s="105" t="s">
        <v>304</v>
      </c>
      <c r="D98" s="131" t="s">
        <v>305</v>
      </c>
      <c r="E98" s="107">
        <v>1</v>
      </c>
      <c r="F98" s="106" t="s">
        <v>176</v>
      </c>
      <c r="I98" s="108">
        <f>ROUND(E98*G98, 2)</f>
        <v>0</v>
      </c>
      <c r="J98" s="108">
        <f t="shared" si="9"/>
        <v>0</v>
      </c>
      <c r="K98" s="109">
        <v>1.7999999999999999E-2</v>
      </c>
      <c r="L98" s="109">
        <f>E98*K98</f>
        <v>1.7999999999999999E-2</v>
      </c>
      <c r="O98" s="106">
        <v>20</v>
      </c>
      <c r="P98" s="106" t="s">
        <v>143</v>
      </c>
      <c r="V98" s="110" t="s">
        <v>41</v>
      </c>
      <c r="Z98" s="106" t="s">
        <v>301</v>
      </c>
      <c r="AA98" s="106" t="s">
        <v>143</v>
      </c>
      <c r="AB98" s="106">
        <v>8</v>
      </c>
    </row>
    <row r="99" spans="1:28">
      <c r="A99" s="103">
        <v>62</v>
      </c>
      <c r="B99" s="104" t="s">
        <v>283</v>
      </c>
      <c r="C99" s="105" t="s">
        <v>306</v>
      </c>
      <c r="D99" s="131" t="s">
        <v>307</v>
      </c>
      <c r="F99" s="106" t="s">
        <v>102</v>
      </c>
      <c r="H99" s="108">
        <f>ROUND(E99*G99, 2)</f>
        <v>0</v>
      </c>
      <c r="J99" s="108">
        <f t="shared" si="9"/>
        <v>0</v>
      </c>
      <c r="O99" s="106">
        <v>20</v>
      </c>
      <c r="P99" s="106" t="s">
        <v>143</v>
      </c>
      <c r="V99" s="110" t="s">
        <v>224</v>
      </c>
      <c r="Z99" s="106" t="s">
        <v>286</v>
      </c>
      <c r="AB99" s="106">
        <v>1</v>
      </c>
    </row>
    <row r="100" spans="1:28">
      <c r="D100" s="143" t="s">
        <v>308</v>
      </c>
      <c r="E100" s="144">
        <f>J100</f>
        <v>0</v>
      </c>
      <c r="H100" s="144">
        <f>SUM(H92:H99)</f>
        <v>0</v>
      </c>
      <c r="I100" s="144">
        <f>SUM(I92:I99)</f>
        <v>0</v>
      </c>
      <c r="J100" s="144">
        <f>SUM(J92:J99)</f>
        <v>0</v>
      </c>
      <c r="L100" s="145">
        <f>SUM(L92:L99)</f>
        <v>0.23642999999999997</v>
      </c>
      <c r="N100" s="146">
        <f>SUM(N92:N99)</f>
        <v>0</v>
      </c>
      <c r="W100" s="111">
        <f>SUM(W92:W99)</f>
        <v>14.98</v>
      </c>
    </row>
    <row r="102" spans="1:28">
      <c r="B102" s="105" t="s">
        <v>309</v>
      </c>
    </row>
    <row r="103" spans="1:28" ht="21">
      <c r="A103" s="103">
        <v>63</v>
      </c>
      <c r="B103" s="104" t="s">
        <v>310</v>
      </c>
      <c r="C103" s="105" t="s">
        <v>311</v>
      </c>
      <c r="D103" s="131" t="s">
        <v>312</v>
      </c>
      <c r="E103" s="107">
        <v>7.72</v>
      </c>
      <c r="F103" s="106" t="s">
        <v>142</v>
      </c>
      <c r="H103" s="108">
        <f>ROUND(E103*G103, 2)</f>
        <v>0</v>
      </c>
      <c r="J103" s="108">
        <f>ROUND(E103*G103, 2)</f>
        <v>0</v>
      </c>
      <c r="K103" s="109">
        <v>1.1800000000000001E-3</v>
      </c>
      <c r="L103" s="109">
        <f>E103*K103</f>
        <v>9.1096000000000007E-3</v>
      </c>
      <c r="O103" s="106">
        <v>20</v>
      </c>
      <c r="P103" s="106" t="s">
        <v>143</v>
      </c>
      <c r="V103" s="110" t="s">
        <v>224</v>
      </c>
      <c r="W103" s="111">
        <v>10.105</v>
      </c>
      <c r="Z103" s="106" t="s">
        <v>147</v>
      </c>
      <c r="AB103" s="106">
        <v>7</v>
      </c>
    </row>
    <row r="104" spans="1:28">
      <c r="A104" s="103">
        <v>64</v>
      </c>
      <c r="B104" s="104" t="s">
        <v>310</v>
      </c>
      <c r="C104" s="105" t="s">
        <v>313</v>
      </c>
      <c r="D104" s="131" t="s">
        <v>314</v>
      </c>
      <c r="E104" s="107">
        <v>129.548</v>
      </c>
      <c r="F104" s="106" t="s">
        <v>142</v>
      </c>
      <c r="H104" s="108">
        <f>ROUND(E104*G104, 2)</f>
        <v>0</v>
      </c>
      <c r="J104" s="108">
        <f>ROUND(E104*G104, 2)</f>
        <v>0</v>
      </c>
      <c r="K104" s="109">
        <v>6.1679999999999999E-2</v>
      </c>
      <c r="L104" s="109">
        <f>E104*K104</f>
        <v>7.9905206399999997</v>
      </c>
      <c r="O104" s="106">
        <v>20</v>
      </c>
      <c r="P104" s="106" t="s">
        <v>143</v>
      </c>
      <c r="V104" s="110" t="s">
        <v>224</v>
      </c>
      <c r="W104" s="111">
        <v>178.12899999999999</v>
      </c>
      <c r="Z104" s="106" t="s">
        <v>144</v>
      </c>
      <c r="AB104" s="106">
        <v>7</v>
      </c>
    </row>
    <row r="105" spans="1:28" ht="21">
      <c r="A105" s="103">
        <v>65</v>
      </c>
      <c r="B105" s="104" t="s">
        <v>310</v>
      </c>
      <c r="C105" s="105" t="s">
        <v>315</v>
      </c>
      <c r="D105" s="131" t="s">
        <v>316</v>
      </c>
      <c r="E105" s="107">
        <v>144.202</v>
      </c>
      <c r="F105" s="106" t="s">
        <v>142</v>
      </c>
      <c r="H105" s="108">
        <f>ROUND(E105*G105, 2)</f>
        <v>0</v>
      </c>
      <c r="J105" s="108">
        <f>ROUND(E105*G105, 2)</f>
        <v>0</v>
      </c>
      <c r="K105" s="109">
        <v>5.6999999999999998E-4</v>
      </c>
      <c r="L105" s="109">
        <f>E105*K105</f>
        <v>8.219514E-2</v>
      </c>
      <c r="O105" s="106">
        <v>20</v>
      </c>
      <c r="P105" s="106" t="s">
        <v>143</v>
      </c>
      <c r="V105" s="110" t="s">
        <v>224</v>
      </c>
      <c r="W105" s="111">
        <v>150.25800000000001</v>
      </c>
      <c r="Z105" s="106" t="s">
        <v>147</v>
      </c>
      <c r="AB105" s="106">
        <v>1</v>
      </c>
    </row>
    <row r="106" spans="1:28" ht="21">
      <c r="A106" s="103">
        <v>66</v>
      </c>
      <c r="B106" s="104" t="s">
        <v>310</v>
      </c>
      <c r="C106" s="105" t="s">
        <v>317</v>
      </c>
      <c r="D106" s="131" t="s">
        <v>318</v>
      </c>
      <c r="E106" s="107">
        <v>11.2</v>
      </c>
      <c r="F106" s="106" t="s">
        <v>142</v>
      </c>
      <c r="H106" s="108">
        <f>ROUND(E106*G106, 2)</f>
        <v>0</v>
      </c>
      <c r="J106" s="108">
        <f>ROUND(E106*G106, 2)</f>
        <v>0</v>
      </c>
      <c r="K106" s="109">
        <v>1.498E-2</v>
      </c>
      <c r="L106" s="109">
        <f>E106*K106</f>
        <v>0.16777599999999998</v>
      </c>
      <c r="O106" s="106">
        <v>20</v>
      </c>
      <c r="P106" s="106" t="s">
        <v>143</v>
      </c>
      <c r="V106" s="110" t="s">
        <v>224</v>
      </c>
      <c r="W106" s="111">
        <v>11.67</v>
      </c>
      <c r="Z106" s="106" t="s">
        <v>147</v>
      </c>
      <c r="AB106" s="106">
        <v>1</v>
      </c>
    </row>
    <row r="107" spans="1:28">
      <c r="A107" s="103">
        <v>67</v>
      </c>
      <c r="B107" s="104" t="s">
        <v>310</v>
      </c>
      <c r="C107" s="105" t="s">
        <v>319</v>
      </c>
      <c r="D107" s="131" t="s">
        <v>320</v>
      </c>
      <c r="E107" s="107">
        <v>11.2</v>
      </c>
      <c r="F107" s="106" t="s">
        <v>142</v>
      </c>
      <c r="H107" s="108">
        <f>ROUND(E107*G107, 2)</f>
        <v>0</v>
      </c>
      <c r="J107" s="108">
        <f>ROUND(E107*G107, 2)</f>
        <v>0</v>
      </c>
      <c r="K107" s="109">
        <v>2.511E-2</v>
      </c>
      <c r="L107" s="109">
        <f>E107*K107</f>
        <v>0.28123199999999998</v>
      </c>
      <c r="O107" s="106">
        <v>20</v>
      </c>
      <c r="P107" s="106" t="s">
        <v>143</v>
      </c>
      <c r="V107" s="110" t="s">
        <v>224</v>
      </c>
      <c r="W107" s="111">
        <v>11.346</v>
      </c>
      <c r="Z107" s="106" t="s">
        <v>144</v>
      </c>
      <c r="AB107" s="106">
        <v>1</v>
      </c>
    </row>
    <row r="108" spans="1:28">
      <c r="D108" s="143" t="s">
        <v>321</v>
      </c>
      <c r="E108" s="144">
        <f>J108</f>
        <v>0</v>
      </c>
      <c r="H108" s="144">
        <f>SUM(H102:H107)</f>
        <v>0</v>
      </c>
      <c r="I108" s="144">
        <f>SUM(I102:I107)</f>
        <v>0</v>
      </c>
      <c r="J108" s="144">
        <f>SUM(J102:J107)</f>
        <v>0</v>
      </c>
      <c r="L108" s="145">
        <f>SUM(L102:L107)</f>
        <v>8.5308333799999989</v>
      </c>
      <c r="N108" s="146">
        <f>SUM(N102:N107)</f>
        <v>0</v>
      </c>
      <c r="W108" s="111">
        <f>SUM(W102:W107)</f>
        <v>361.50799999999998</v>
      </c>
    </row>
    <row r="110" spans="1:28">
      <c r="B110" s="105" t="s">
        <v>322</v>
      </c>
    </row>
    <row r="111" spans="1:28">
      <c r="A111" s="103">
        <v>68</v>
      </c>
      <c r="B111" s="104" t="s">
        <v>323</v>
      </c>
      <c r="C111" s="105" t="s">
        <v>324</v>
      </c>
      <c r="D111" s="131" t="s">
        <v>325</v>
      </c>
      <c r="E111" s="107">
        <v>2</v>
      </c>
      <c r="F111" s="106" t="s">
        <v>176</v>
      </c>
      <c r="H111" s="108">
        <f>ROUND(E111*G111, 2)</f>
        <v>0</v>
      </c>
      <c r="J111" s="108">
        <f>ROUND(E111*G111, 2)</f>
        <v>0</v>
      </c>
      <c r="K111" s="109">
        <v>2.4299999999999999E-3</v>
      </c>
      <c r="L111" s="109">
        <f>E111*K111</f>
        <v>4.8599999999999997E-3</v>
      </c>
      <c r="O111" s="106">
        <v>20</v>
      </c>
      <c r="P111" s="106" t="s">
        <v>143</v>
      </c>
      <c r="V111" s="110" t="s">
        <v>224</v>
      </c>
      <c r="W111" s="111">
        <v>1.1599999999999999</v>
      </c>
      <c r="Z111" s="106" t="s">
        <v>326</v>
      </c>
      <c r="AB111" s="106">
        <v>1</v>
      </c>
    </row>
    <row r="112" spans="1:28" ht="21">
      <c r="A112" s="103">
        <v>69</v>
      </c>
      <c r="B112" s="104" t="s">
        <v>323</v>
      </c>
      <c r="C112" s="105" t="s">
        <v>327</v>
      </c>
      <c r="D112" s="131" t="s">
        <v>328</v>
      </c>
      <c r="F112" s="106" t="s">
        <v>102</v>
      </c>
      <c r="H112" s="108">
        <f>ROUND(E112*G112, 2)</f>
        <v>0</v>
      </c>
      <c r="J112" s="108">
        <f>ROUND(E112*G112, 2)</f>
        <v>0</v>
      </c>
      <c r="O112" s="106">
        <v>20</v>
      </c>
      <c r="P112" s="106" t="s">
        <v>143</v>
      </c>
      <c r="V112" s="110" t="s">
        <v>224</v>
      </c>
      <c r="Z112" s="106" t="s">
        <v>326</v>
      </c>
      <c r="AB112" s="106">
        <v>1</v>
      </c>
    </row>
    <row r="113" spans="1:28">
      <c r="D113" s="143" t="s">
        <v>329</v>
      </c>
      <c r="E113" s="144">
        <f>J113</f>
        <v>0</v>
      </c>
      <c r="H113" s="144">
        <f>SUM(H110:H112)</f>
        <v>0</v>
      </c>
      <c r="I113" s="144">
        <f>SUM(I110:I112)</f>
        <v>0</v>
      </c>
      <c r="J113" s="144">
        <f>SUM(J110:J112)</f>
        <v>0</v>
      </c>
      <c r="L113" s="145">
        <f>SUM(L110:L112)</f>
        <v>4.8599999999999997E-3</v>
      </c>
      <c r="N113" s="146">
        <f>SUM(N110:N112)</f>
        <v>0</v>
      </c>
      <c r="W113" s="111">
        <f>SUM(W110:W112)</f>
        <v>1.1599999999999999</v>
      </c>
    </row>
    <row r="115" spans="1:28">
      <c r="B115" s="105" t="s">
        <v>330</v>
      </c>
    </row>
    <row r="116" spans="1:28">
      <c r="A116" s="103">
        <v>70</v>
      </c>
      <c r="B116" s="104" t="s">
        <v>331</v>
      </c>
      <c r="C116" s="105" t="s">
        <v>332</v>
      </c>
      <c r="D116" s="131" t="s">
        <v>333</v>
      </c>
      <c r="E116" s="107">
        <v>157.381</v>
      </c>
      <c r="F116" s="106" t="s">
        <v>142</v>
      </c>
      <c r="H116" s="108">
        <f>ROUND(E116*G116, 2)</f>
        <v>0</v>
      </c>
      <c r="J116" s="108">
        <f>ROUND(E116*G116, 2)</f>
        <v>0</v>
      </c>
      <c r="K116" s="109">
        <v>2.0000000000000001E-4</v>
      </c>
      <c r="L116" s="109">
        <f>E116*K116</f>
        <v>3.1476200000000003E-2</v>
      </c>
      <c r="O116" s="106">
        <v>20</v>
      </c>
      <c r="P116" s="106" t="s">
        <v>143</v>
      </c>
      <c r="V116" s="110" t="s">
        <v>224</v>
      </c>
      <c r="W116" s="111">
        <v>4.7210000000000001</v>
      </c>
      <c r="Z116" s="106" t="s">
        <v>334</v>
      </c>
      <c r="AB116" s="106">
        <v>1</v>
      </c>
    </row>
    <row r="117" spans="1:28">
      <c r="D117" s="143" t="s">
        <v>335</v>
      </c>
      <c r="E117" s="144">
        <f>J117</f>
        <v>0</v>
      </c>
      <c r="H117" s="144">
        <f>SUM(H115:H116)</f>
        <v>0</v>
      </c>
      <c r="I117" s="144">
        <f>SUM(I115:I116)</f>
        <v>0</v>
      </c>
      <c r="J117" s="144">
        <f>SUM(J115:J116)</f>
        <v>0</v>
      </c>
      <c r="L117" s="145">
        <f>SUM(L115:L116)</f>
        <v>3.1476200000000003E-2</v>
      </c>
      <c r="N117" s="146">
        <f>SUM(N115:N116)</f>
        <v>0</v>
      </c>
      <c r="W117" s="111">
        <f>SUM(W115:W116)</f>
        <v>4.7210000000000001</v>
      </c>
    </row>
    <row r="119" spans="1:28">
      <c r="B119" s="105" t="s">
        <v>336</v>
      </c>
    </row>
    <row r="120" spans="1:28">
      <c r="A120" s="103">
        <v>71</v>
      </c>
      <c r="B120" s="104" t="s">
        <v>337</v>
      </c>
      <c r="C120" s="105" t="s">
        <v>338</v>
      </c>
      <c r="D120" s="131" t="s">
        <v>339</v>
      </c>
      <c r="E120" s="107">
        <v>1</v>
      </c>
      <c r="F120" s="106" t="s">
        <v>340</v>
      </c>
      <c r="H120" s="108">
        <f>ROUND(E120*G120, 2)</f>
        <v>0</v>
      </c>
      <c r="J120" s="108">
        <f t="shared" ref="J120:J130" si="10">ROUND(E120*G120, 2)</f>
        <v>0</v>
      </c>
      <c r="K120" s="109">
        <v>5.0000000000000002E-5</v>
      </c>
      <c r="L120" s="109">
        <f>E120*K120</f>
        <v>5.0000000000000002E-5</v>
      </c>
      <c r="O120" s="106">
        <v>20</v>
      </c>
      <c r="P120" s="106" t="s">
        <v>143</v>
      </c>
      <c r="V120" s="110" t="s">
        <v>224</v>
      </c>
      <c r="W120" s="111">
        <v>0.45600000000000002</v>
      </c>
      <c r="Z120" s="106" t="s">
        <v>341</v>
      </c>
      <c r="AB120" s="106">
        <v>7</v>
      </c>
    </row>
    <row r="121" spans="1:28">
      <c r="A121" s="103">
        <v>72</v>
      </c>
      <c r="B121" s="104" t="s">
        <v>337</v>
      </c>
      <c r="C121" s="105" t="s">
        <v>342</v>
      </c>
      <c r="D121" s="131" t="s">
        <v>343</v>
      </c>
      <c r="E121" s="107">
        <v>2</v>
      </c>
      <c r="F121" s="106" t="s">
        <v>176</v>
      </c>
      <c r="H121" s="108">
        <f>ROUND(E121*G121, 2)</f>
        <v>0</v>
      </c>
      <c r="J121" s="108">
        <f t="shared" si="10"/>
        <v>0</v>
      </c>
      <c r="O121" s="106">
        <v>20</v>
      </c>
      <c r="P121" s="106" t="s">
        <v>143</v>
      </c>
      <c r="V121" s="110" t="s">
        <v>224</v>
      </c>
      <c r="W121" s="111">
        <v>1.3640000000000001</v>
      </c>
      <c r="Z121" s="106" t="s">
        <v>168</v>
      </c>
      <c r="AB121" s="106">
        <v>1</v>
      </c>
    </row>
    <row r="122" spans="1:28">
      <c r="A122" s="103">
        <v>73</v>
      </c>
      <c r="B122" s="104" t="s">
        <v>337</v>
      </c>
      <c r="C122" s="105" t="s">
        <v>344</v>
      </c>
      <c r="D122" s="131" t="s">
        <v>345</v>
      </c>
      <c r="E122" s="107">
        <v>2</v>
      </c>
      <c r="F122" s="106" t="s">
        <v>176</v>
      </c>
      <c r="H122" s="108">
        <f>ROUND(E122*G122, 2)</f>
        <v>0</v>
      </c>
      <c r="J122" s="108">
        <f t="shared" si="10"/>
        <v>0</v>
      </c>
      <c r="O122" s="106">
        <v>20</v>
      </c>
      <c r="P122" s="106" t="s">
        <v>143</v>
      </c>
      <c r="V122" s="110" t="s">
        <v>224</v>
      </c>
      <c r="W122" s="111">
        <v>1.4119999999999999</v>
      </c>
      <c r="Z122" s="106" t="s">
        <v>168</v>
      </c>
      <c r="AB122" s="106">
        <v>1</v>
      </c>
    </row>
    <row r="123" spans="1:28">
      <c r="A123" s="103">
        <v>74</v>
      </c>
      <c r="B123" s="104" t="s">
        <v>169</v>
      </c>
      <c r="C123" s="105" t="s">
        <v>346</v>
      </c>
      <c r="D123" s="131" t="s">
        <v>347</v>
      </c>
      <c r="E123" s="107">
        <v>2</v>
      </c>
      <c r="F123" s="106" t="s">
        <v>176</v>
      </c>
      <c r="I123" s="108">
        <f>ROUND(E123*G123, 2)</f>
        <v>0</v>
      </c>
      <c r="J123" s="108">
        <f t="shared" si="10"/>
        <v>0</v>
      </c>
      <c r="K123" s="109">
        <v>0.02</v>
      </c>
      <c r="L123" s="109">
        <f>E123*K123</f>
        <v>0.04</v>
      </c>
      <c r="O123" s="106">
        <v>20</v>
      </c>
      <c r="P123" s="106" t="s">
        <v>143</v>
      </c>
      <c r="V123" s="110" t="s">
        <v>41</v>
      </c>
      <c r="Z123" s="106" t="s">
        <v>348</v>
      </c>
      <c r="AA123" s="106" t="s">
        <v>143</v>
      </c>
      <c r="AB123" s="106">
        <v>8</v>
      </c>
    </row>
    <row r="124" spans="1:28">
      <c r="A124" s="103">
        <v>75</v>
      </c>
      <c r="B124" s="104" t="s">
        <v>169</v>
      </c>
      <c r="C124" s="105" t="s">
        <v>349</v>
      </c>
      <c r="D124" s="131" t="s">
        <v>350</v>
      </c>
      <c r="E124" s="107">
        <v>2</v>
      </c>
      <c r="F124" s="106" t="s">
        <v>176</v>
      </c>
      <c r="I124" s="108">
        <f>ROUND(E124*G124, 2)</f>
        <v>0</v>
      </c>
      <c r="J124" s="108">
        <f t="shared" si="10"/>
        <v>0</v>
      </c>
      <c r="K124" s="109">
        <v>2.1999999999999999E-2</v>
      </c>
      <c r="L124" s="109">
        <f>E124*K124</f>
        <v>4.3999999999999997E-2</v>
      </c>
      <c r="O124" s="106">
        <v>20</v>
      </c>
      <c r="P124" s="106" t="s">
        <v>143</v>
      </c>
      <c r="V124" s="110" t="s">
        <v>41</v>
      </c>
      <c r="Z124" s="106" t="s">
        <v>348</v>
      </c>
      <c r="AA124" s="106" t="s">
        <v>143</v>
      </c>
      <c r="AB124" s="106">
        <v>8</v>
      </c>
    </row>
    <row r="125" spans="1:28" ht="21">
      <c r="A125" s="103">
        <v>76</v>
      </c>
      <c r="B125" s="104" t="s">
        <v>337</v>
      </c>
      <c r="C125" s="105" t="s">
        <v>351</v>
      </c>
      <c r="D125" s="131" t="s">
        <v>352</v>
      </c>
      <c r="E125" s="107">
        <v>4</v>
      </c>
      <c r="F125" s="106" t="s">
        <v>176</v>
      </c>
      <c r="H125" s="108">
        <f>ROUND(E125*G125, 2)</f>
        <v>0</v>
      </c>
      <c r="J125" s="108">
        <f t="shared" si="10"/>
        <v>0</v>
      </c>
      <c r="O125" s="106">
        <v>20</v>
      </c>
      <c r="P125" s="106" t="s">
        <v>143</v>
      </c>
      <c r="V125" s="110" t="s">
        <v>224</v>
      </c>
      <c r="W125" s="111">
        <v>11.196</v>
      </c>
      <c r="Z125" s="106" t="s">
        <v>147</v>
      </c>
      <c r="AB125" s="106">
        <v>1</v>
      </c>
    </row>
    <row r="126" spans="1:28">
      <c r="A126" s="103">
        <v>77</v>
      </c>
      <c r="B126" s="104" t="s">
        <v>169</v>
      </c>
      <c r="C126" s="105" t="s">
        <v>353</v>
      </c>
      <c r="D126" s="131" t="s">
        <v>354</v>
      </c>
      <c r="E126" s="107">
        <v>4</v>
      </c>
      <c r="F126" s="106" t="s">
        <v>176</v>
      </c>
      <c r="I126" s="108">
        <f>ROUND(E126*G126, 2)</f>
        <v>0</v>
      </c>
      <c r="J126" s="108">
        <f t="shared" si="10"/>
        <v>0</v>
      </c>
      <c r="K126" s="109">
        <v>0.02</v>
      </c>
      <c r="L126" s="109">
        <f>E126*K126</f>
        <v>0.08</v>
      </c>
      <c r="O126" s="106">
        <v>20</v>
      </c>
      <c r="P126" s="106" t="s">
        <v>143</v>
      </c>
      <c r="V126" s="110" t="s">
        <v>41</v>
      </c>
      <c r="Z126" s="106" t="s">
        <v>348</v>
      </c>
      <c r="AA126" s="106" t="s">
        <v>143</v>
      </c>
      <c r="AB126" s="106">
        <v>2</v>
      </c>
    </row>
    <row r="127" spans="1:28">
      <c r="A127" s="103">
        <v>78</v>
      </c>
      <c r="B127" s="104" t="s">
        <v>337</v>
      </c>
      <c r="C127" s="105" t="s">
        <v>355</v>
      </c>
      <c r="D127" s="131" t="s">
        <v>356</v>
      </c>
      <c r="E127" s="107">
        <v>4</v>
      </c>
      <c r="F127" s="106" t="s">
        <v>176</v>
      </c>
      <c r="H127" s="108">
        <f>ROUND(E127*G127, 2)</f>
        <v>0</v>
      </c>
      <c r="J127" s="108">
        <f t="shared" si="10"/>
        <v>0</v>
      </c>
      <c r="K127" s="109">
        <v>1.0000000000000001E-5</v>
      </c>
      <c r="L127" s="109">
        <f>E127*K127</f>
        <v>4.0000000000000003E-5</v>
      </c>
      <c r="O127" s="106">
        <v>20</v>
      </c>
      <c r="P127" s="106" t="s">
        <v>143</v>
      </c>
      <c r="V127" s="110" t="s">
        <v>224</v>
      </c>
      <c r="W127" s="111">
        <v>1.6639999999999999</v>
      </c>
      <c r="Z127" s="106" t="s">
        <v>341</v>
      </c>
      <c r="AB127" s="106">
        <v>7</v>
      </c>
    </row>
    <row r="128" spans="1:28">
      <c r="A128" s="103">
        <v>79</v>
      </c>
      <c r="B128" s="104" t="s">
        <v>169</v>
      </c>
      <c r="C128" s="105" t="s">
        <v>357</v>
      </c>
      <c r="D128" s="131" t="s">
        <v>358</v>
      </c>
      <c r="E128" s="107">
        <v>2</v>
      </c>
      <c r="F128" s="106" t="s">
        <v>176</v>
      </c>
      <c r="I128" s="108">
        <f>ROUND(E128*G128, 2)</f>
        <v>0</v>
      </c>
      <c r="J128" s="108">
        <f t="shared" si="10"/>
        <v>0</v>
      </c>
      <c r="K128" s="109">
        <v>1.23E-3</v>
      </c>
      <c r="L128" s="109">
        <f>E128*K128</f>
        <v>2.4599999999999999E-3</v>
      </c>
      <c r="O128" s="106">
        <v>20</v>
      </c>
      <c r="P128" s="106" t="s">
        <v>143</v>
      </c>
      <c r="V128" s="110" t="s">
        <v>41</v>
      </c>
      <c r="Z128" s="106" t="s">
        <v>348</v>
      </c>
      <c r="AA128" s="106" t="s">
        <v>143</v>
      </c>
      <c r="AB128" s="106">
        <v>2</v>
      </c>
    </row>
    <row r="129" spans="1:28">
      <c r="A129" s="103">
        <v>80</v>
      </c>
      <c r="B129" s="104" t="s">
        <v>169</v>
      </c>
      <c r="C129" s="105" t="s">
        <v>359</v>
      </c>
      <c r="D129" s="131" t="s">
        <v>360</v>
      </c>
      <c r="E129" s="107">
        <v>2</v>
      </c>
      <c r="F129" s="106" t="s">
        <v>176</v>
      </c>
      <c r="I129" s="108">
        <f>ROUND(E129*G129, 2)</f>
        <v>0</v>
      </c>
      <c r="J129" s="108">
        <f t="shared" si="10"/>
        <v>0</v>
      </c>
      <c r="K129" s="109">
        <v>1.39E-3</v>
      </c>
      <c r="L129" s="109">
        <f>E129*K129</f>
        <v>2.7799999999999999E-3</v>
      </c>
      <c r="O129" s="106">
        <v>20</v>
      </c>
      <c r="P129" s="106" t="s">
        <v>143</v>
      </c>
      <c r="V129" s="110" t="s">
        <v>41</v>
      </c>
      <c r="Z129" s="106" t="s">
        <v>348</v>
      </c>
      <c r="AA129" s="106" t="s">
        <v>143</v>
      </c>
      <c r="AB129" s="106">
        <v>2</v>
      </c>
    </row>
    <row r="130" spans="1:28">
      <c r="A130" s="103">
        <v>81</v>
      </c>
      <c r="B130" s="104" t="s">
        <v>337</v>
      </c>
      <c r="C130" s="105" t="s">
        <v>361</v>
      </c>
      <c r="D130" s="131" t="s">
        <v>362</v>
      </c>
      <c r="F130" s="106" t="s">
        <v>102</v>
      </c>
      <c r="H130" s="108">
        <f>ROUND(E130*G130, 2)</f>
        <v>0</v>
      </c>
      <c r="J130" s="108">
        <f t="shared" si="10"/>
        <v>0</v>
      </c>
      <c r="O130" s="106">
        <v>20</v>
      </c>
      <c r="P130" s="106" t="s">
        <v>143</v>
      </c>
      <c r="V130" s="110" t="s">
        <v>224</v>
      </c>
      <c r="Z130" s="106" t="s">
        <v>341</v>
      </c>
      <c r="AB130" s="106">
        <v>1</v>
      </c>
    </row>
    <row r="131" spans="1:28">
      <c r="D131" s="143" t="s">
        <v>363</v>
      </c>
      <c r="E131" s="144">
        <f>J131</f>
        <v>0</v>
      </c>
      <c r="H131" s="144">
        <f>SUM(H119:H130)</f>
        <v>0</v>
      </c>
      <c r="I131" s="144">
        <f>SUM(I119:I130)</f>
        <v>0</v>
      </c>
      <c r="J131" s="144">
        <f>SUM(J119:J130)</f>
        <v>0</v>
      </c>
      <c r="L131" s="145">
        <f>SUM(L119:L130)</f>
        <v>0.16933000000000001</v>
      </c>
      <c r="N131" s="146">
        <f>SUM(N119:N130)</f>
        <v>0</v>
      </c>
      <c r="W131" s="111">
        <f>SUM(W119:W130)</f>
        <v>16.092000000000002</v>
      </c>
    </row>
    <row r="133" spans="1:28">
      <c r="B133" s="105" t="s">
        <v>364</v>
      </c>
    </row>
    <row r="134" spans="1:28">
      <c r="A134" s="103">
        <v>82</v>
      </c>
      <c r="B134" s="104" t="s">
        <v>365</v>
      </c>
      <c r="C134" s="105" t="s">
        <v>366</v>
      </c>
      <c r="D134" s="131" t="s">
        <v>367</v>
      </c>
      <c r="E134" s="107">
        <v>14.061999999999999</v>
      </c>
      <c r="F134" s="106" t="s">
        <v>142</v>
      </c>
      <c r="H134" s="108">
        <f>ROUND(E134*G134, 2)</f>
        <v>0</v>
      </c>
      <c r="J134" s="108">
        <f>ROUND(E134*G134, 2)</f>
        <v>0</v>
      </c>
      <c r="K134" s="109">
        <v>3.0000000000000001E-5</v>
      </c>
      <c r="L134" s="109">
        <f>E134*K134</f>
        <v>4.2185999999999998E-4</v>
      </c>
      <c r="O134" s="106">
        <v>20</v>
      </c>
      <c r="P134" s="106" t="s">
        <v>143</v>
      </c>
      <c r="V134" s="110" t="s">
        <v>224</v>
      </c>
      <c r="W134" s="111">
        <v>8.0860000000000003</v>
      </c>
      <c r="Z134" s="106" t="s">
        <v>368</v>
      </c>
      <c r="AB134" s="106">
        <v>1</v>
      </c>
    </row>
    <row r="135" spans="1:28">
      <c r="A135" s="103">
        <v>83</v>
      </c>
      <c r="B135" s="104" t="s">
        <v>169</v>
      </c>
      <c r="C135" s="105" t="s">
        <v>369</v>
      </c>
      <c r="D135" s="131" t="s">
        <v>370</v>
      </c>
      <c r="E135" s="107">
        <v>1</v>
      </c>
      <c r="F135" s="106" t="s">
        <v>340</v>
      </c>
      <c r="I135" s="108">
        <f>ROUND(E135*G135, 2)</f>
        <v>0</v>
      </c>
      <c r="J135" s="108">
        <f>ROUND(E135*G135, 2)</f>
        <v>0</v>
      </c>
      <c r="O135" s="106">
        <v>20</v>
      </c>
      <c r="P135" s="106" t="s">
        <v>143</v>
      </c>
      <c r="V135" s="110" t="s">
        <v>41</v>
      </c>
      <c r="Z135" s="106" t="s">
        <v>147</v>
      </c>
      <c r="AA135" s="106" t="s">
        <v>143</v>
      </c>
      <c r="AB135" s="106">
        <v>8</v>
      </c>
    </row>
    <row r="136" spans="1:28">
      <c r="D136" s="143" t="s">
        <v>371</v>
      </c>
      <c r="E136" s="144">
        <f>J136</f>
        <v>0</v>
      </c>
      <c r="H136" s="144">
        <f>SUM(H133:H135)</f>
        <v>0</v>
      </c>
      <c r="I136" s="144">
        <f>SUM(I133:I135)</f>
        <v>0</v>
      </c>
      <c r="J136" s="144">
        <f>SUM(J133:J135)</f>
        <v>0</v>
      </c>
      <c r="L136" s="145">
        <f>SUM(L133:L135)</f>
        <v>4.2185999999999998E-4</v>
      </c>
      <c r="N136" s="146">
        <f>SUM(N133:N135)</f>
        <v>0</v>
      </c>
      <c r="W136" s="111">
        <f>SUM(W133:W135)</f>
        <v>8.0860000000000003</v>
      </c>
    </row>
    <row r="138" spans="1:28">
      <c r="B138" s="105" t="s">
        <v>372</v>
      </c>
    </row>
    <row r="139" spans="1:28">
      <c r="A139" s="103">
        <v>84</v>
      </c>
      <c r="B139" s="104" t="s">
        <v>373</v>
      </c>
      <c r="C139" s="105" t="s">
        <v>374</v>
      </c>
      <c r="D139" s="131" t="s">
        <v>375</v>
      </c>
      <c r="E139" s="107">
        <v>11.2</v>
      </c>
      <c r="F139" s="106" t="s">
        <v>142</v>
      </c>
      <c r="H139" s="108">
        <f>ROUND(E139*G139, 2)</f>
        <v>0</v>
      </c>
      <c r="J139" s="108">
        <f>ROUND(E139*G139, 2)</f>
        <v>0</v>
      </c>
      <c r="K139" s="109">
        <v>4.9100000000000003E-3</v>
      </c>
      <c r="L139" s="109">
        <f>E139*K139</f>
        <v>5.4991999999999999E-2</v>
      </c>
      <c r="O139" s="106">
        <v>20</v>
      </c>
      <c r="P139" s="106" t="s">
        <v>143</v>
      </c>
      <c r="V139" s="110" t="s">
        <v>224</v>
      </c>
      <c r="W139" s="111">
        <v>8.4559999999999995</v>
      </c>
      <c r="Z139" s="106" t="s">
        <v>376</v>
      </c>
      <c r="AB139" s="106">
        <v>1</v>
      </c>
    </row>
    <row r="140" spans="1:28">
      <c r="A140" s="103">
        <v>85</v>
      </c>
      <c r="B140" s="104" t="s">
        <v>169</v>
      </c>
      <c r="C140" s="105" t="s">
        <v>377</v>
      </c>
      <c r="D140" s="131" t="s">
        <v>378</v>
      </c>
      <c r="E140" s="107">
        <v>11.423999999999999</v>
      </c>
      <c r="F140" s="106" t="s">
        <v>142</v>
      </c>
      <c r="I140" s="108">
        <f>ROUND(E140*G140, 2)</f>
        <v>0</v>
      </c>
      <c r="J140" s="108">
        <f>ROUND(E140*G140, 2)</f>
        <v>0</v>
      </c>
      <c r="K140" s="109">
        <v>0.02</v>
      </c>
      <c r="L140" s="109">
        <f>E140*K140</f>
        <v>0.22847999999999999</v>
      </c>
      <c r="O140" s="106">
        <v>20</v>
      </c>
      <c r="P140" s="106" t="s">
        <v>143</v>
      </c>
      <c r="V140" s="110" t="s">
        <v>41</v>
      </c>
      <c r="Z140" s="106" t="s">
        <v>379</v>
      </c>
      <c r="AA140" s="106" t="s">
        <v>143</v>
      </c>
      <c r="AB140" s="106">
        <v>8</v>
      </c>
    </row>
    <row r="141" spans="1:28">
      <c r="A141" s="103">
        <v>86</v>
      </c>
      <c r="B141" s="104" t="s">
        <v>373</v>
      </c>
      <c r="C141" s="105" t="s">
        <v>380</v>
      </c>
      <c r="D141" s="131" t="s">
        <v>381</v>
      </c>
      <c r="E141" s="107">
        <v>11.2</v>
      </c>
      <c r="F141" s="106" t="s">
        <v>142</v>
      </c>
      <c r="H141" s="108">
        <f>ROUND(E141*G141, 2)</f>
        <v>0</v>
      </c>
      <c r="J141" s="108">
        <f>ROUND(E141*G141, 2)</f>
        <v>0</v>
      </c>
      <c r="K141" s="109">
        <v>6.2E-4</v>
      </c>
      <c r="L141" s="109">
        <f>E141*K141</f>
        <v>6.9439999999999997E-3</v>
      </c>
      <c r="O141" s="106">
        <v>20</v>
      </c>
      <c r="P141" s="106" t="s">
        <v>143</v>
      </c>
      <c r="V141" s="110" t="s">
        <v>224</v>
      </c>
      <c r="Z141" s="106" t="s">
        <v>376</v>
      </c>
      <c r="AB141" s="106">
        <v>7</v>
      </c>
    </row>
    <row r="142" spans="1:28">
      <c r="A142" s="103">
        <v>87</v>
      </c>
      <c r="B142" s="104" t="s">
        <v>373</v>
      </c>
      <c r="C142" s="105" t="s">
        <v>382</v>
      </c>
      <c r="D142" s="131" t="s">
        <v>383</v>
      </c>
      <c r="F142" s="106" t="s">
        <v>102</v>
      </c>
      <c r="H142" s="108">
        <f>ROUND(E142*G142, 2)</f>
        <v>0</v>
      </c>
      <c r="J142" s="108">
        <f>ROUND(E142*G142, 2)</f>
        <v>0</v>
      </c>
      <c r="O142" s="106">
        <v>20</v>
      </c>
      <c r="P142" s="106" t="s">
        <v>143</v>
      </c>
      <c r="V142" s="110" t="s">
        <v>224</v>
      </c>
      <c r="Z142" s="106" t="s">
        <v>376</v>
      </c>
      <c r="AB142" s="106">
        <v>1</v>
      </c>
    </row>
    <row r="143" spans="1:28">
      <c r="D143" s="143" t="s">
        <v>384</v>
      </c>
      <c r="E143" s="144">
        <f>J143</f>
        <v>0</v>
      </c>
      <c r="H143" s="144">
        <f>SUM(H138:H142)</f>
        <v>0</v>
      </c>
      <c r="I143" s="144">
        <f>SUM(I138:I142)</f>
        <v>0</v>
      </c>
      <c r="J143" s="144">
        <f>SUM(J138:J142)</f>
        <v>0</v>
      </c>
      <c r="L143" s="145">
        <f>SUM(L138:L142)</f>
        <v>0.29041600000000001</v>
      </c>
      <c r="N143" s="146">
        <f>SUM(N138:N142)</f>
        <v>0</v>
      </c>
      <c r="W143" s="111">
        <f>SUM(W138:W142)</f>
        <v>8.4559999999999995</v>
      </c>
    </row>
    <row r="145" spans="1:28">
      <c r="B145" s="105" t="s">
        <v>385</v>
      </c>
    </row>
    <row r="146" spans="1:28" ht="21">
      <c r="A146" s="103">
        <v>88</v>
      </c>
      <c r="B146" s="104" t="s">
        <v>386</v>
      </c>
      <c r="C146" s="105" t="s">
        <v>387</v>
      </c>
      <c r="D146" s="131" t="s">
        <v>388</v>
      </c>
      <c r="E146" s="107">
        <v>140.02500000000001</v>
      </c>
      <c r="F146" s="106" t="s">
        <v>142</v>
      </c>
      <c r="H146" s="108">
        <f>ROUND(E146*G146, 2)</f>
        <v>0</v>
      </c>
      <c r="J146" s="108">
        <f t="shared" ref="J146:J151" si="11">ROUND(E146*G146, 2)</f>
        <v>0</v>
      </c>
      <c r="K146" s="109">
        <v>1.1000000000000001E-3</v>
      </c>
      <c r="L146" s="109">
        <f>E146*K146</f>
        <v>0.15402750000000001</v>
      </c>
      <c r="O146" s="106">
        <v>20</v>
      </c>
      <c r="P146" s="106" t="s">
        <v>143</v>
      </c>
      <c r="V146" s="110" t="s">
        <v>224</v>
      </c>
      <c r="W146" s="111">
        <v>47.188000000000002</v>
      </c>
      <c r="Z146" s="106" t="s">
        <v>147</v>
      </c>
      <c r="AB146" s="106">
        <v>1</v>
      </c>
    </row>
    <row r="147" spans="1:28" ht="21">
      <c r="A147" s="103">
        <v>89</v>
      </c>
      <c r="B147" s="104" t="s">
        <v>169</v>
      </c>
      <c r="C147" s="105" t="s">
        <v>389</v>
      </c>
      <c r="D147" s="131" t="s">
        <v>390</v>
      </c>
      <c r="E147" s="107">
        <v>147.02600000000001</v>
      </c>
      <c r="F147" s="106" t="s">
        <v>142</v>
      </c>
      <c r="I147" s="108">
        <f>ROUND(E147*G147, 2)</f>
        <v>0</v>
      </c>
      <c r="J147" s="108">
        <f t="shared" si="11"/>
        <v>0</v>
      </c>
      <c r="K147" s="109">
        <v>1.0800000000000001E-2</v>
      </c>
      <c r="L147" s="109">
        <f>E147*K147</f>
        <v>1.5878808000000002</v>
      </c>
      <c r="O147" s="106">
        <v>20</v>
      </c>
      <c r="P147" s="106" t="s">
        <v>143</v>
      </c>
      <c r="V147" s="110" t="s">
        <v>41</v>
      </c>
      <c r="Z147" s="106" t="s">
        <v>391</v>
      </c>
      <c r="AA147" s="106" t="s">
        <v>143</v>
      </c>
      <c r="AB147" s="106">
        <v>2</v>
      </c>
    </row>
    <row r="148" spans="1:28">
      <c r="A148" s="103">
        <v>90</v>
      </c>
      <c r="B148" s="104" t="s">
        <v>386</v>
      </c>
      <c r="C148" s="105" t="s">
        <v>392</v>
      </c>
      <c r="D148" s="131" t="s">
        <v>393</v>
      </c>
      <c r="E148" s="107">
        <v>140.02500000000001</v>
      </c>
      <c r="F148" s="106" t="s">
        <v>142</v>
      </c>
      <c r="H148" s="108">
        <f>ROUND(E148*G148, 2)</f>
        <v>0</v>
      </c>
      <c r="J148" s="108">
        <f t="shared" si="11"/>
        <v>0</v>
      </c>
      <c r="K148" s="109">
        <v>4.6000000000000001E-4</v>
      </c>
      <c r="L148" s="109">
        <f>E148*K148</f>
        <v>6.441150000000001E-2</v>
      </c>
      <c r="O148" s="106">
        <v>20</v>
      </c>
      <c r="P148" s="106" t="s">
        <v>143</v>
      </c>
      <c r="V148" s="110" t="s">
        <v>224</v>
      </c>
      <c r="W148" s="111">
        <v>5.7409999999999997</v>
      </c>
      <c r="Z148" s="106" t="s">
        <v>394</v>
      </c>
      <c r="AB148" s="106">
        <v>1</v>
      </c>
    </row>
    <row r="149" spans="1:28">
      <c r="A149" s="103">
        <v>91</v>
      </c>
      <c r="B149" s="104" t="s">
        <v>386</v>
      </c>
      <c r="C149" s="105" t="s">
        <v>395</v>
      </c>
      <c r="D149" s="131" t="s">
        <v>396</v>
      </c>
      <c r="E149" s="107">
        <v>140.02500000000001</v>
      </c>
      <c r="F149" s="106" t="s">
        <v>142</v>
      </c>
      <c r="H149" s="108">
        <f>ROUND(E149*G149, 2)</f>
        <v>0</v>
      </c>
      <c r="J149" s="108">
        <f t="shared" si="11"/>
        <v>0</v>
      </c>
      <c r="O149" s="106">
        <v>20</v>
      </c>
      <c r="P149" s="106" t="s">
        <v>143</v>
      </c>
      <c r="V149" s="110" t="s">
        <v>224</v>
      </c>
      <c r="W149" s="111">
        <v>7.0010000000000003</v>
      </c>
      <c r="Z149" s="106" t="s">
        <v>394</v>
      </c>
      <c r="AB149" s="106">
        <v>1</v>
      </c>
    </row>
    <row r="150" spans="1:28">
      <c r="A150" s="103">
        <v>92</v>
      </c>
      <c r="B150" s="104" t="s">
        <v>169</v>
      </c>
      <c r="C150" s="105" t="s">
        <v>397</v>
      </c>
      <c r="D150" s="131" t="s">
        <v>398</v>
      </c>
      <c r="E150" s="107">
        <v>147.02600000000001</v>
      </c>
      <c r="F150" s="106" t="s">
        <v>167</v>
      </c>
      <c r="I150" s="108">
        <f>ROUND(E150*G150, 2)</f>
        <v>0</v>
      </c>
      <c r="J150" s="108">
        <f t="shared" si="11"/>
        <v>0</v>
      </c>
      <c r="O150" s="106">
        <v>20</v>
      </c>
      <c r="P150" s="106" t="s">
        <v>143</v>
      </c>
      <c r="V150" s="110" t="s">
        <v>41</v>
      </c>
      <c r="Z150" s="106" t="s">
        <v>399</v>
      </c>
      <c r="AA150" s="106" t="s">
        <v>143</v>
      </c>
      <c r="AB150" s="106">
        <v>8</v>
      </c>
    </row>
    <row r="151" spans="1:28">
      <c r="A151" s="103">
        <v>93</v>
      </c>
      <c r="B151" s="104" t="s">
        <v>386</v>
      </c>
      <c r="C151" s="105" t="s">
        <v>400</v>
      </c>
      <c r="D151" s="131" t="s">
        <v>401</v>
      </c>
      <c r="F151" s="106" t="s">
        <v>102</v>
      </c>
      <c r="H151" s="108">
        <f>ROUND(E151*G151, 2)</f>
        <v>0</v>
      </c>
      <c r="J151" s="108">
        <f t="shared" si="11"/>
        <v>0</v>
      </c>
      <c r="O151" s="106">
        <v>20</v>
      </c>
      <c r="P151" s="106" t="s">
        <v>143</v>
      </c>
      <c r="V151" s="110" t="s">
        <v>224</v>
      </c>
      <c r="Z151" s="106" t="s">
        <v>394</v>
      </c>
      <c r="AB151" s="106">
        <v>1</v>
      </c>
    </row>
    <row r="152" spans="1:28">
      <c r="D152" s="143" t="s">
        <v>402</v>
      </c>
      <c r="E152" s="144">
        <f>J152</f>
        <v>0</v>
      </c>
      <c r="H152" s="144">
        <f>SUM(H145:H151)</f>
        <v>0</v>
      </c>
      <c r="I152" s="144">
        <f>SUM(I145:I151)</f>
        <v>0</v>
      </c>
      <c r="J152" s="144">
        <f>SUM(J145:J151)</f>
        <v>0</v>
      </c>
      <c r="L152" s="145">
        <f>SUM(L145:L151)</f>
        <v>1.8063198000000003</v>
      </c>
      <c r="N152" s="146">
        <f>SUM(N145:N151)</f>
        <v>0</v>
      </c>
      <c r="W152" s="111">
        <f>SUM(W145:W151)</f>
        <v>59.93</v>
      </c>
    </row>
    <row r="154" spans="1:28">
      <c r="B154" s="105" t="s">
        <v>403</v>
      </c>
    </row>
    <row r="155" spans="1:28">
      <c r="A155" s="103">
        <v>94</v>
      </c>
      <c r="B155" s="104" t="s">
        <v>373</v>
      </c>
      <c r="C155" s="105" t="s">
        <v>404</v>
      </c>
      <c r="D155" s="131" t="s">
        <v>405</v>
      </c>
      <c r="E155" s="107">
        <v>29.114999999999998</v>
      </c>
      <c r="F155" s="106" t="s">
        <v>142</v>
      </c>
      <c r="H155" s="108">
        <f>ROUND(E155*G155, 2)</f>
        <v>0</v>
      </c>
      <c r="J155" s="108">
        <f>ROUND(E155*G155, 2)</f>
        <v>0</v>
      </c>
      <c r="K155" s="109">
        <v>2.3400000000000001E-3</v>
      </c>
      <c r="L155" s="109">
        <f>E155*K155</f>
        <v>6.8129099999999998E-2</v>
      </c>
      <c r="O155" s="106">
        <v>20</v>
      </c>
      <c r="P155" s="106" t="s">
        <v>143</v>
      </c>
      <c r="V155" s="110" t="s">
        <v>224</v>
      </c>
      <c r="W155" s="111">
        <v>36.161000000000001</v>
      </c>
      <c r="Z155" s="106" t="s">
        <v>376</v>
      </c>
      <c r="AB155" s="106">
        <v>1</v>
      </c>
    </row>
    <row r="156" spans="1:28">
      <c r="A156" s="103">
        <v>95</v>
      </c>
      <c r="B156" s="104" t="s">
        <v>169</v>
      </c>
      <c r="C156" s="105" t="s">
        <v>406</v>
      </c>
      <c r="D156" s="131" t="s">
        <v>407</v>
      </c>
      <c r="E156" s="107">
        <v>30.571000000000002</v>
      </c>
      <c r="F156" s="106" t="s">
        <v>142</v>
      </c>
      <c r="I156" s="108">
        <f>ROUND(E156*G156, 2)</f>
        <v>0</v>
      </c>
      <c r="J156" s="108">
        <f>ROUND(E156*G156, 2)</f>
        <v>0</v>
      </c>
      <c r="K156" s="109">
        <v>1.6E-2</v>
      </c>
      <c r="L156" s="109">
        <f>E156*K156</f>
        <v>0.48913600000000002</v>
      </c>
      <c r="O156" s="106">
        <v>20</v>
      </c>
      <c r="P156" s="106" t="s">
        <v>143</v>
      </c>
      <c r="V156" s="110" t="s">
        <v>41</v>
      </c>
      <c r="Z156" s="106" t="s">
        <v>379</v>
      </c>
      <c r="AA156" s="106" t="s">
        <v>143</v>
      </c>
      <c r="AB156" s="106">
        <v>2</v>
      </c>
    </row>
    <row r="157" spans="1:28">
      <c r="A157" s="103">
        <v>96</v>
      </c>
      <c r="B157" s="104" t="s">
        <v>373</v>
      </c>
      <c r="C157" s="105" t="s">
        <v>408</v>
      </c>
      <c r="D157" s="131" t="s">
        <v>381</v>
      </c>
      <c r="E157" s="107">
        <v>29.114999999999998</v>
      </c>
      <c r="F157" s="106" t="s">
        <v>142</v>
      </c>
      <c r="H157" s="108">
        <f>ROUND(E157*G157, 2)</f>
        <v>0</v>
      </c>
      <c r="J157" s="108">
        <f>ROUND(E157*G157, 2)</f>
        <v>0</v>
      </c>
      <c r="K157" s="109">
        <v>2.7E-4</v>
      </c>
      <c r="L157" s="109">
        <f>E157*K157</f>
        <v>7.8610499999999996E-3</v>
      </c>
      <c r="O157" s="106">
        <v>20</v>
      </c>
      <c r="P157" s="106" t="s">
        <v>143</v>
      </c>
      <c r="V157" s="110" t="s">
        <v>224</v>
      </c>
      <c r="Z157" s="106" t="s">
        <v>376</v>
      </c>
      <c r="AB157" s="106">
        <v>7</v>
      </c>
    </row>
    <row r="158" spans="1:28" ht="21">
      <c r="A158" s="103">
        <v>97</v>
      </c>
      <c r="B158" s="104" t="s">
        <v>373</v>
      </c>
      <c r="C158" s="105" t="s">
        <v>409</v>
      </c>
      <c r="D158" s="131" t="s">
        <v>410</v>
      </c>
      <c r="F158" s="106" t="s">
        <v>102</v>
      </c>
      <c r="H158" s="108">
        <f>ROUND(E158*G158, 2)</f>
        <v>0</v>
      </c>
      <c r="J158" s="108">
        <f>ROUND(E158*G158, 2)</f>
        <v>0</v>
      </c>
      <c r="O158" s="106">
        <v>20</v>
      </c>
      <c r="P158" s="106" t="s">
        <v>143</v>
      </c>
      <c r="V158" s="110" t="s">
        <v>224</v>
      </c>
      <c r="Z158" s="106" t="s">
        <v>376</v>
      </c>
      <c r="AB158" s="106">
        <v>1</v>
      </c>
    </row>
    <row r="159" spans="1:28">
      <c r="D159" s="143" t="s">
        <v>411</v>
      </c>
      <c r="E159" s="144">
        <f>J159</f>
        <v>0</v>
      </c>
      <c r="H159" s="144">
        <f>SUM(H154:H158)</f>
        <v>0</v>
      </c>
      <c r="I159" s="144">
        <f>SUM(I154:I158)</f>
        <v>0</v>
      </c>
      <c r="J159" s="144">
        <f>SUM(J154:J158)</f>
        <v>0</v>
      </c>
      <c r="L159" s="145">
        <f>SUM(L154:L158)</f>
        <v>0.56512614999999999</v>
      </c>
      <c r="N159" s="146">
        <f>SUM(N154:N158)</f>
        <v>0</v>
      </c>
      <c r="W159" s="111">
        <f>SUM(W154:W158)</f>
        <v>36.161000000000001</v>
      </c>
    </row>
    <row r="161" spans="1:28">
      <c r="B161" s="105" t="s">
        <v>412</v>
      </c>
    </row>
    <row r="162" spans="1:28">
      <c r="A162" s="103">
        <v>98</v>
      </c>
      <c r="B162" s="104" t="s">
        <v>413</v>
      </c>
      <c r="C162" s="105" t="s">
        <v>414</v>
      </c>
      <c r="D162" s="131" t="s">
        <v>415</v>
      </c>
      <c r="E162" s="107">
        <v>398.50200000000001</v>
      </c>
      <c r="F162" s="106" t="s">
        <v>142</v>
      </c>
      <c r="H162" s="108">
        <f>ROUND(E162*G162, 2)</f>
        <v>0</v>
      </c>
      <c r="J162" s="108">
        <f>ROUND(E162*G162, 2)</f>
        <v>0</v>
      </c>
      <c r="K162" s="109">
        <v>1.8000000000000001E-4</v>
      </c>
      <c r="L162" s="109">
        <f>E162*K162</f>
        <v>7.1730360000000007E-2</v>
      </c>
      <c r="O162" s="106">
        <v>20</v>
      </c>
      <c r="P162" s="106" t="s">
        <v>143</v>
      </c>
      <c r="V162" s="110" t="s">
        <v>224</v>
      </c>
      <c r="W162" s="111">
        <v>29.489000000000001</v>
      </c>
      <c r="Z162" s="106" t="s">
        <v>416</v>
      </c>
      <c r="AB162" s="106">
        <v>1</v>
      </c>
    </row>
    <row r="163" spans="1:28">
      <c r="A163" s="103">
        <v>99</v>
      </c>
      <c r="B163" s="104" t="s">
        <v>413</v>
      </c>
      <c r="C163" s="105" t="s">
        <v>417</v>
      </c>
      <c r="D163" s="131" t="s">
        <v>418</v>
      </c>
      <c r="E163" s="107">
        <v>398.50200000000001</v>
      </c>
      <c r="F163" s="106" t="s">
        <v>142</v>
      </c>
      <c r="H163" s="108">
        <f>ROUND(E163*G163, 2)</f>
        <v>0</v>
      </c>
      <c r="J163" s="108">
        <f>ROUND(E163*G163, 2)</f>
        <v>0</v>
      </c>
      <c r="K163" s="109">
        <v>1.8000000000000001E-4</v>
      </c>
      <c r="L163" s="109">
        <f>E163*K163</f>
        <v>7.1730360000000007E-2</v>
      </c>
      <c r="O163" s="106">
        <v>20</v>
      </c>
      <c r="P163" s="106" t="s">
        <v>143</v>
      </c>
      <c r="V163" s="110" t="s">
        <v>224</v>
      </c>
      <c r="W163" s="111">
        <v>29.489000000000001</v>
      </c>
      <c r="Z163" s="106" t="s">
        <v>416</v>
      </c>
      <c r="AB163" s="106">
        <v>1</v>
      </c>
    </row>
    <row r="164" spans="1:28">
      <c r="D164" s="143" t="s">
        <v>419</v>
      </c>
      <c r="E164" s="144">
        <f>J164</f>
        <v>0</v>
      </c>
      <c r="H164" s="144">
        <f>SUM(H161:H163)</f>
        <v>0</v>
      </c>
      <c r="I164" s="144">
        <f>SUM(I161:I163)</f>
        <v>0</v>
      </c>
      <c r="J164" s="144">
        <f>SUM(J161:J163)</f>
        <v>0</v>
      </c>
      <c r="L164" s="145">
        <f>SUM(L161:L163)</f>
        <v>0.14346072000000001</v>
      </c>
      <c r="N164" s="146">
        <f>SUM(N161:N163)</f>
        <v>0</v>
      </c>
      <c r="W164" s="111">
        <f>SUM(W161:W163)</f>
        <v>58.978000000000002</v>
      </c>
    </row>
    <row r="166" spans="1:28">
      <c r="D166" s="143" t="s">
        <v>420</v>
      </c>
      <c r="E166" s="146">
        <f>J166</f>
        <v>0</v>
      </c>
      <c r="H166" s="144">
        <f>+H55+H66+H74+H84+H90+H100+H108+H113+H117+H131+H136+H143+H152+H159+H164</f>
        <v>0</v>
      </c>
      <c r="I166" s="144">
        <f>+I55+I66+I74+I84+I90+I100+I108+I113+I117+I131+I136+I143+I152+I159+I164</f>
        <v>0</v>
      </c>
      <c r="J166" s="144">
        <f>+J55+J66+J74+J84+J90+J100+J108+J113+J117+J131+J136+J143+J152+J159+J164</f>
        <v>0</v>
      </c>
      <c r="L166" s="145">
        <f>+L55+L66+L74+L84+L90+L100+L108+L113+L117+L131+L136+L143+L152+L159+L164</f>
        <v>12.01673491</v>
      </c>
      <c r="N166" s="146">
        <f>+N55+N66+N74+N84+N90+N100+N108+N113+N117+N131+N136+N143+N152+N159+N164</f>
        <v>0</v>
      </c>
      <c r="W166" s="111">
        <f>+W55+W66+W74+W84+W90+W100+W108+W113+W117+W131+W136+W143+W152+W159+W164</f>
        <v>637.28399999999999</v>
      </c>
    </row>
    <row r="168" spans="1:28">
      <c r="B168" s="141" t="s">
        <v>421</v>
      </c>
    </row>
    <row r="169" spans="1:28">
      <c r="B169" s="105" t="s">
        <v>422</v>
      </c>
    </row>
    <row r="170" spans="1:28" ht="21">
      <c r="A170" s="103">
        <v>100</v>
      </c>
      <c r="B170" s="104" t="s">
        <v>423</v>
      </c>
      <c r="C170" s="105" t="s">
        <v>424</v>
      </c>
      <c r="D170" s="131" t="s">
        <v>425</v>
      </c>
      <c r="E170" s="107">
        <v>261</v>
      </c>
      <c r="F170" s="106" t="s">
        <v>167</v>
      </c>
      <c r="H170" s="108">
        <f>ROUND(E170*G170, 2)</f>
        <v>0</v>
      </c>
      <c r="J170" s="108">
        <f t="shared" ref="J170:J200" si="12">ROUND(E170*G170, 2)</f>
        <v>0</v>
      </c>
      <c r="O170" s="106">
        <v>20</v>
      </c>
      <c r="P170" s="106" t="s">
        <v>143</v>
      </c>
      <c r="V170" s="110" t="s">
        <v>426</v>
      </c>
      <c r="W170" s="111">
        <v>23.751000000000001</v>
      </c>
      <c r="Z170" s="106" t="s">
        <v>427</v>
      </c>
      <c r="AB170" s="106">
        <v>1</v>
      </c>
    </row>
    <row r="171" spans="1:28">
      <c r="A171" s="103">
        <v>101</v>
      </c>
      <c r="B171" s="104" t="s">
        <v>169</v>
      </c>
      <c r="C171" s="105" t="s">
        <v>428</v>
      </c>
      <c r="D171" s="131" t="s">
        <v>429</v>
      </c>
      <c r="E171" s="107">
        <v>31</v>
      </c>
      <c r="F171" s="106" t="s">
        <v>167</v>
      </c>
      <c r="I171" s="108">
        <f>ROUND(E171*G171, 2)</f>
        <v>0</v>
      </c>
      <c r="J171" s="108">
        <f t="shared" si="12"/>
        <v>0</v>
      </c>
      <c r="O171" s="106">
        <v>20</v>
      </c>
      <c r="P171" s="106" t="s">
        <v>143</v>
      </c>
      <c r="V171" s="110" t="s">
        <v>41</v>
      </c>
      <c r="Z171" s="106" t="s">
        <v>430</v>
      </c>
      <c r="AA171" s="106">
        <v>83270</v>
      </c>
      <c r="AB171" s="106">
        <v>8</v>
      </c>
    </row>
    <row r="172" spans="1:28">
      <c r="A172" s="103">
        <v>102</v>
      </c>
      <c r="B172" s="104" t="s">
        <v>169</v>
      </c>
      <c r="C172" s="105" t="s">
        <v>431</v>
      </c>
      <c r="D172" s="131" t="s">
        <v>432</v>
      </c>
      <c r="E172" s="107">
        <v>230</v>
      </c>
      <c r="F172" s="106" t="s">
        <v>167</v>
      </c>
      <c r="I172" s="108">
        <f>ROUND(E172*G172, 2)</f>
        <v>0</v>
      </c>
      <c r="J172" s="108">
        <f t="shared" si="12"/>
        <v>0</v>
      </c>
      <c r="O172" s="106">
        <v>20</v>
      </c>
      <c r="P172" s="106" t="s">
        <v>143</v>
      </c>
      <c r="V172" s="110" t="s">
        <v>41</v>
      </c>
      <c r="Z172" s="106" t="s">
        <v>430</v>
      </c>
      <c r="AA172" s="106">
        <v>83271</v>
      </c>
      <c r="AB172" s="106">
        <v>2</v>
      </c>
    </row>
    <row r="173" spans="1:28" ht="21">
      <c r="A173" s="103">
        <v>103</v>
      </c>
      <c r="B173" s="104" t="s">
        <v>423</v>
      </c>
      <c r="C173" s="105" t="s">
        <v>433</v>
      </c>
      <c r="D173" s="131" t="s">
        <v>434</v>
      </c>
      <c r="E173" s="107">
        <v>35</v>
      </c>
      <c r="F173" s="106" t="s">
        <v>176</v>
      </c>
      <c r="H173" s="108">
        <f>ROUND(E173*G173, 2)</f>
        <v>0</v>
      </c>
      <c r="J173" s="108">
        <f t="shared" si="12"/>
        <v>0</v>
      </c>
      <c r="O173" s="106">
        <v>20</v>
      </c>
      <c r="P173" s="106" t="s">
        <v>143</v>
      </c>
      <c r="V173" s="110" t="s">
        <v>426</v>
      </c>
      <c r="W173" s="111">
        <v>2.7650000000000001</v>
      </c>
      <c r="Z173" s="106" t="s">
        <v>427</v>
      </c>
      <c r="AB173" s="106">
        <v>1</v>
      </c>
    </row>
    <row r="174" spans="1:28" ht="21">
      <c r="A174" s="103">
        <v>104</v>
      </c>
      <c r="B174" s="104" t="s">
        <v>169</v>
      </c>
      <c r="C174" s="105" t="s">
        <v>435</v>
      </c>
      <c r="D174" s="131" t="s">
        <v>436</v>
      </c>
      <c r="E174" s="107">
        <v>35</v>
      </c>
      <c r="F174" s="106" t="s">
        <v>176</v>
      </c>
      <c r="I174" s="108">
        <f>ROUND(E174*G174, 2)</f>
        <v>0</v>
      </c>
      <c r="J174" s="108">
        <f t="shared" si="12"/>
        <v>0</v>
      </c>
      <c r="O174" s="106">
        <v>20</v>
      </c>
      <c r="P174" s="106" t="s">
        <v>143</v>
      </c>
      <c r="V174" s="110" t="s">
        <v>41</v>
      </c>
      <c r="Z174" s="106" t="s">
        <v>430</v>
      </c>
      <c r="AA174" s="106">
        <v>10010586</v>
      </c>
      <c r="AB174" s="106">
        <v>2</v>
      </c>
    </row>
    <row r="175" spans="1:28" ht="21">
      <c r="A175" s="103">
        <v>105</v>
      </c>
      <c r="B175" s="104" t="s">
        <v>423</v>
      </c>
      <c r="C175" s="105" t="s">
        <v>437</v>
      </c>
      <c r="D175" s="131" t="s">
        <v>438</v>
      </c>
      <c r="E175" s="107">
        <v>4</v>
      </c>
      <c r="F175" s="106" t="s">
        <v>176</v>
      </c>
      <c r="H175" s="108">
        <f>ROUND(E175*G175, 2)</f>
        <v>0</v>
      </c>
      <c r="J175" s="108">
        <f t="shared" si="12"/>
        <v>0</v>
      </c>
      <c r="O175" s="106">
        <v>20</v>
      </c>
      <c r="P175" s="106" t="s">
        <v>143</v>
      </c>
      <c r="V175" s="110" t="s">
        <v>426</v>
      </c>
      <c r="W175" s="111">
        <v>1.4239999999999999</v>
      </c>
      <c r="Z175" s="106" t="s">
        <v>427</v>
      </c>
      <c r="AB175" s="106">
        <v>1</v>
      </c>
    </row>
    <row r="176" spans="1:28" ht="21">
      <c r="A176" s="103">
        <v>106</v>
      </c>
      <c r="B176" s="104" t="s">
        <v>169</v>
      </c>
      <c r="C176" s="105" t="s">
        <v>439</v>
      </c>
      <c r="D176" s="131" t="s">
        <v>440</v>
      </c>
      <c r="E176" s="107">
        <v>4</v>
      </c>
      <c r="F176" s="106" t="s">
        <v>176</v>
      </c>
      <c r="I176" s="108">
        <f>ROUND(E176*G176, 2)</f>
        <v>0</v>
      </c>
      <c r="J176" s="108">
        <f t="shared" si="12"/>
        <v>0</v>
      </c>
      <c r="O176" s="106">
        <v>20</v>
      </c>
      <c r="P176" s="106" t="s">
        <v>143</v>
      </c>
      <c r="V176" s="110" t="s">
        <v>41</v>
      </c>
      <c r="Z176" s="106" t="s">
        <v>430</v>
      </c>
      <c r="AA176" s="106">
        <v>10003385</v>
      </c>
      <c r="AB176" s="106">
        <v>2</v>
      </c>
    </row>
    <row r="177" spans="1:28">
      <c r="A177" s="103">
        <v>107</v>
      </c>
      <c r="B177" s="104" t="s">
        <v>423</v>
      </c>
      <c r="C177" s="105" t="s">
        <v>441</v>
      </c>
      <c r="D177" s="131" t="s">
        <v>442</v>
      </c>
      <c r="E177" s="107">
        <v>1</v>
      </c>
      <c r="F177" s="106" t="s">
        <v>176</v>
      </c>
      <c r="H177" s="108">
        <f>ROUND(E177*G177, 2)</f>
        <v>0</v>
      </c>
      <c r="J177" s="108">
        <f t="shared" si="12"/>
        <v>0</v>
      </c>
      <c r="O177" s="106">
        <v>20</v>
      </c>
      <c r="P177" s="106" t="s">
        <v>143</v>
      </c>
      <c r="V177" s="110" t="s">
        <v>426</v>
      </c>
      <c r="W177" s="111">
        <v>0.24</v>
      </c>
      <c r="Z177" s="106" t="s">
        <v>427</v>
      </c>
      <c r="AB177" s="106">
        <v>1</v>
      </c>
    </row>
    <row r="178" spans="1:28" ht="21">
      <c r="A178" s="103">
        <v>108</v>
      </c>
      <c r="B178" s="104" t="s">
        <v>169</v>
      </c>
      <c r="C178" s="105" t="s">
        <v>443</v>
      </c>
      <c r="D178" s="131" t="s">
        <v>444</v>
      </c>
      <c r="E178" s="107">
        <v>1</v>
      </c>
      <c r="F178" s="106" t="s">
        <v>176</v>
      </c>
      <c r="I178" s="108">
        <f>ROUND(E178*G178, 2)</f>
        <v>0</v>
      </c>
      <c r="J178" s="108">
        <f t="shared" si="12"/>
        <v>0</v>
      </c>
      <c r="O178" s="106">
        <v>20</v>
      </c>
      <c r="P178" s="106" t="s">
        <v>143</v>
      </c>
      <c r="V178" s="110" t="s">
        <v>41</v>
      </c>
      <c r="Z178" s="106" t="s">
        <v>445</v>
      </c>
      <c r="AA178" s="106" t="s">
        <v>446</v>
      </c>
      <c r="AB178" s="106">
        <v>8</v>
      </c>
    </row>
    <row r="179" spans="1:28">
      <c r="A179" s="103">
        <v>109</v>
      </c>
      <c r="B179" s="104" t="s">
        <v>423</v>
      </c>
      <c r="C179" s="105" t="s">
        <v>447</v>
      </c>
      <c r="D179" s="131" t="s">
        <v>448</v>
      </c>
      <c r="E179" s="107">
        <v>6</v>
      </c>
      <c r="F179" s="106" t="s">
        <v>176</v>
      </c>
      <c r="H179" s="108">
        <f>ROUND(E179*G179, 2)</f>
        <v>0</v>
      </c>
      <c r="J179" s="108">
        <f t="shared" si="12"/>
        <v>0</v>
      </c>
      <c r="O179" s="106">
        <v>20</v>
      </c>
      <c r="P179" s="106" t="s">
        <v>143</v>
      </c>
      <c r="V179" s="110" t="s">
        <v>426</v>
      </c>
      <c r="W179" s="111">
        <v>0.79200000000000004</v>
      </c>
      <c r="Z179" s="106" t="s">
        <v>427</v>
      </c>
      <c r="AB179" s="106">
        <v>1</v>
      </c>
    </row>
    <row r="180" spans="1:28" ht="21">
      <c r="A180" s="103">
        <v>110</v>
      </c>
      <c r="B180" s="104" t="s">
        <v>169</v>
      </c>
      <c r="C180" s="105" t="s">
        <v>449</v>
      </c>
      <c r="D180" s="131" t="s">
        <v>450</v>
      </c>
      <c r="E180" s="107">
        <v>6</v>
      </c>
      <c r="F180" s="106" t="s">
        <v>176</v>
      </c>
      <c r="I180" s="108">
        <f>ROUND(E180*G180, 2)</f>
        <v>0</v>
      </c>
      <c r="J180" s="108">
        <f t="shared" si="12"/>
        <v>0</v>
      </c>
      <c r="O180" s="106">
        <v>20</v>
      </c>
      <c r="P180" s="106" t="s">
        <v>143</v>
      </c>
      <c r="V180" s="110" t="s">
        <v>41</v>
      </c>
      <c r="Z180" s="106" t="s">
        <v>445</v>
      </c>
      <c r="AA180" s="106" t="s">
        <v>451</v>
      </c>
      <c r="AB180" s="106">
        <v>8</v>
      </c>
    </row>
    <row r="181" spans="1:28">
      <c r="A181" s="103">
        <v>111</v>
      </c>
      <c r="B181" s="104" t="s">
        <v>423</v>
      </c>
      <c r="C181" s="105" t="s">
        <v>452</v>
      </c>
      <c r="D181" s="131" t="s">
        <v>453</v>
      </c>
      <c r="E181" s="107">
        <v>2</v>
      </c>
      <c r="F181" s="106" t="s">
        <v>176</v>
      </c>
      <c r="H181" s="108">
        <f>ROUND(E181*G181, 2)</f>
        <v>0</v>
      </c>
      <c r="J181" s="108">
        <f t="shared" si="12"/>
        <v>0</v>
      </c>
      <c r="O181" s="106">
        <v>20</v>
      </c>
      <c r="P181" s="106" t="s">
        <v>143</v>
      </c>
      <c r="V181" s="110" t="s">
        <v>426</v>
      </c>
      <c r="W181" s="111">
        <v>0.26400000000000001</v>
      </c>
      <c r="Z181" s="106" t="s">
        <v>427</v>
      </c>
      <c r="AB181" s="106">
        <v>1</v>
      </c>
    </row>
    <row r="182" spans="1:28" ht="21">
      <c r="A182" s="103">
        <v>112</v>
      </c>
      <c r="B182" s="104" t="s">
        <v>169</v>
      </c>
      <c r="C182" s="105" t="s">
        <v>454</v>
      </c>
      <c r="D182" s="131" t="s">
        <v>455</v>
      </c>
      <c r="E182" s="107">
        <v>2</v>
      </c>
      <c r="F182" s="106" t="s">
        <v>176</v>
      </c>
      <c r="I182" s="108">
        <f>ROUND(E182*G182, 2)</f>
        <v>0</v>
      </c>
      <c r="J182" s="108">
        <f t="shared" si="12"/>
        <v>0</v>
      </c>
      <c r="O182" s="106">
        <v>20</v>
      </c>
      <c r="P182" s="106" t="s">
        <v>143</v>
      </c>
      <c r="V182" s="110" t="s">
        <v>41</v>
      </c>
      <c r="Z182" s="106" t="s">
        <v>445</v>
      </c>
      <c r="AA182" s="106" t="s">
        <v>456</v>
      </c>
      <c r="AB182" s="106">
        <v>8</v>
      </c>
    </row>
    <row r="183" spans="1:28">
      <c r="A183" s="103">
        <v>113</v>
      </c>
      <c r="B183" s="104" t="s">
        <v>423</v>
      </c>
      <c r="C183" s="105" t="s">
        <v>457</v>
      </c>
      <c r="D183" s="131" t="s">
        <v>458</v>
      </c>
      <c r="E183" s="107">
        <v>2</v>
      </c>
      <c r="F183" s="106" t="s">
        <v>176</v>
      </c>
      <c r="H183" s="108">
        <f>ROUND(E183*G183, 2)</f>
        <v>0</v>
      </c>
      <c r="J183" s="108">
        <f t="shared" si="12"/>
        <v>0</v>
      </c>
      <c r="O183" s="106">
        <v>20</v>
      </c>
      <c r="P183" s="106" t="s">
        <v>143</v>
      </c>
      <c r="V183" s="110" t="s">
        <v>426</v>
      </c>
      <c r="W183" s="111">
        <v>0.29799999999999999</v>
      </c>
      <c r="Z183" s="106" t="s">
        <v>427</v>
      </c>
      <c r="AB183" s="106">
        <v>1</v>
      </c>
    </row>
    <row r="184" spans="1:28" ht="21">
      <c r="A184" s="103">
        <v>114</v>
      </c>
      <c r="B184" s="104" t="s">
        <v>169</v>
      </c>
      <c r="C184" s="105" t="s">
        <v>459</v>
      </c>
      <c r="D184" s="131" t="s">
        <v>460</v>
      </c>
      <c r="E184" s="107">
        <v>2</v>
      </c>
      <c r="F184" s="106" t="s">
        <v>176</v>
      </c>
      <c r="I184" s="108">
        <f>ROUND(E184*G184, 2)</f>
        <v>0</v>
      </c>
      <c r="J184" s="108">
        <f t="shared" si="12"/>
        <v>0</v>
      </c>
      <c r="O184" s="106">
        <v>20</v>
      </c>
      <c r="P184" s="106" t="s">
        <v>143</v>
      </c>
      <c r="V184" s="110" t="s">
        <v>41</v>
      </c>
      <c r="Z184" s="106" t="s">
        <v>445</v>
      </c>
      <c r="AA184" s="106" t="s">
        <v>461</v>
      </c>
      <c r="AB184" s="106">
        <v>8</v>
      </c>
    </row>
    <row r="185" spans="1:28" ht="21">
      <c r="A185" s="103">
        <v>115</v>
      </c>
      <c r="B185" s="104" t="s">
        <v>423</v>
      </c>
      <c r="C185" s="105" t="s">
        <v>462</v>
      </c>
      <c r="D185" s="131" t="s">
        <v>463</v>
      </c>
      <c r="E185" s="107">
        <v>15</v>
      </c>
      <c r="F185" s="106" t="s">
        <v>176</v>
      </c>
      <c r="H185" s="108">
        <f>ROUND(E185*G185, 2)</f>
        <v>0</v>
      </c>
      <c r="J185" s="108">
        <f t="shared" si="12"/>
        <v>0</v>
      </c>
      <c r="O185" s="106">
        <v>20</v>
      </c>
      <c r="P185" s="106" t="s">
        <v>143</v>
      </c>
      <c r="V185" s="110" t="s">
        <v>426</v>
      </c>
      <c r="W185" s="111">
        <v>4.2300000000000004</v>
      </c>
      <c r="Z185" s="106" t="s">
        <v>427</v>
      </c>
      <c r="AB185" s="106">
        <v>1</v>
      </c>
    </row>
    <row r="186" spans="1:28" ht="21">
      <c r="A186" s="103">
        <v>116</v>
      </c>
      <c r="B186" s="104" t="s">
        <v>169</v>
      </c>
      <c r="C186" s="105" t="s">
        <v>464</v>
      </c>
      <c r="D186" s="131" t="s">
        <v>465</v>
      </c>
      <c r="E186" s="107">
        <v>15</v>
      </c>
      <c r="F186" s="106" t="s">
        <v>176</v>
      </c>
      <c r="I186" s="108">
        <f>ROUND(E186*G186, 2)</f>
        <v>0</v>
      </c>
      <c r="J186" s="108">
        <f t="shared" si="12"/>
        <v>0</v>
      </c>
      <c r="O186" s="106">
        <v>20</v>
      </c>
      <c r="P186" s="106" t="s">
        <v>143</v>
      </c>
      <c r="V186" s="110" t="s">
        <v>41</v>
      </c>
      <c r="Z186" s="106" t="s">
        <v>430</v>
      </c>
      <c r="AA186" s="106" t="s">
        <v>466</v>
      </c>
      <c r="AB186" s="106">
        <v>2</v>
      </c>
    </row>
    <row r="187" spans="1:28" ht="21">
      <c r="A187" s="103">
        <v>117</v>
      </c>
      <c r="B187" s="104" t="s">
        <v>423</v>
      </c>
      <c r="C187" s="105" t="s">
        <v>467</v>
      </c>
      <c r="D187" s="131" t="s">
        <v>468</v>
      </c>
      <c r="E187" s="107">
        <v>6</v>
      </c>
      <c r="F187" s="106" t="s">
        <v>176</v>
      </c>
      <c r="H187" s="108">
        <f>ROUND(E187*G187, 2)</f>
        <v>0</v>
      </c>
      <c r="J187" s="108">
        <f t="shared" si="12"/>
        <v>0</v>
      </c>
      <c r="O187" s="106">
        <v>20</v>
      </c>
      <c r="P187" s="106" t="s">
        <v>143</v>
      </c>
      <c r="V187" s="110" t="s">
        <v>426</v>
      </c>
      <c r="W187" s="111">
        <v>2.8380000000000001</v>
      </c>
      <c r="Z187" s="106" t="s">
        <v>427</v>
      </c>
      <c r="AB187" s="106">
        <v>7</v>
      </c>
    </row>
    <row r="188" spans="1:28">
      <c r="A188" s="103">
        <v>118</v>
      </c>
      <c r="B188" s="104" t="s">
        <v>169</v>
      </c>
      <c r="C188" s="105" t="s">
        <v>469</v>
      </c>
      <c r="D188" s="131" t="s">
        <v>470</v>
      </c>
      <c r="E188" s="107">
        <v>6</v>
      </c>
      <c r="F188" s="106" t="s">
        <v>176</v>
      </c>
      <c r="I188" s="108">
        <f>ROUND(E188*G188, 2)</f>
        <v>0</v>
      </c>
      <c r="J188" s="108">
        <f t="shared" si="12"/>
        <v>0</v>
      </c>
      <c r="K188" s="109">
        <v>1E-3</v>
      </c>
      <c r="L188" s="109">
        <f>E188*K188</f>
        <v>6.0000000000000001E-3</v>
      </c>
      <c r="O188" s="106">
        <v>20</v>
      </c>
      <c r="P188" s="106" t="s">
        <v>143</v>
      </c>
      <c r="V188" s="110" t="s">
        <v>41</v>
      </c>
      <c r="Z188" s="106" t="s">
        <v>471</v>
      </c>
      <c r="AA188" s="106" t="s">
        <v>472</v>
      </c>
      <c r="AB188" s="106">
        <v>2</v>
      </c>
    </row>
    <row r="189" spans="1:28" ht="21">
      <c r="A189" s="103">
        <v>119</v>
      </c>
      <c r="B189" s="104" t="s">
        <v>423</v>
      </c>
      <c r="C189" s="105" t="s">
        <v>473</v>
      </c>
      <c r="D189" s="131" t="s">
        <v>474</v>
      </c>
      <c r="E189" s="107">
        <v>9</v>
      </c>
      <c r="F189" s="106" t="s">
        <v>176</v>
      </c>
      <c r="H189" s="108">
        <f>ROUND(E189*G189, 2)</f>
        <v>0</v>
      </c>
      <c r="J189" s="108">
        <f t="shared" si="12"/>
        <v>0</v>
      </c>
      <c r="O189" s="106">
        <v>20</v>
      </c>
      <c r="P189" s="106" t="s">
        <v>143</v>
      </c>
      <c r="V189" s="110" t="s">
        <v>426</v>
      </c>
      <c r="W189" s="111">
        <v>6.2190000000000003</v>
      </c>
      <c r="Z189" s="106" t="s">
        <v>427</v>
      </c>
      <c r="AB189" s="106">
        <v>7</v>
      </c>
    </row>
    <row r="190" spans="1:28">
      <c r="A190" s="103">
        <v>120</v>
      </c>
      <c r="B190" s="104" t="s">
        <v>169</v>
      </c>
      <c r="C190" s="105" t="s">
        <v>475</v>
      </c>
      <c r="D190" s="131" t="s">
        <v>476</v>
      </c>
      <c r="E190" s="107">
        <v>22</v>
      </c>
      <c r="F190" s="106" t="s">
        <v>176</v>
      </c>
      <c r="I190" s="108">
        <f>ROUND(E190*G190, 2)</f>
        <v>0</v>
      </c>
      <c r="J190" s="108">
        <f t="shared" si="12"/>
        <v>0</v>
      </c>
      <c r="K190" s="109">
        <v>0.01</v>
      </c>
      <c r="L190" s="109">
        <f>E190*K190</f>
        <v>0.22</v>
      </c>
      <c r="O190" s="106">
        <v>20</v>
      </c>
      <c r="P190" s="106" t="s">
        <v>143</v>
      </c>
      <c r="V190" s="110" t="s">
        <v>41</v>
      </c>
      <c r="Z190" s="106" t="s">
        <v>477</v>
      </c>
      <c r="AA190" s="106" t="s">
        <v>478</v>
      </c>
      <c r="AB190" s="106">
        <v>8</v>
      </c>
    </row>
    <row r="191" spans="1:28" ht="21">
      <c r="A191" s="103">
        <v>121</v>
      </c>
      <c r="B191" s="104" t="s">
        <v>423</v>
      </c>
      <c r="C191" s="105" t="s">
        <v>479</v>
      </c>
      <c r="D191" s="131" t="s">
        <v>480</v>
      </c>
      <c r="E191" s="107">
        <v>3</v>
      </c>
      <c r="F191" s="106" t="s">
        <v>176</v>
      </c>
      <c r="H191" s="108">
        <f>ROUND(E191*G191, 2)</f>
        <v>0</v>
      </c>
      <c r="J191" s="108">
        <f t="shared" si="12"/>
        <v>0</v>
      </c>
      <c r="O191" s="106">
        <v>20</v>
      </c>
      <c r="P191" s="106" t="s">
        <v>143</v>
      </c>
      <c r="V191" s="110" t="s">
        <v>426</v>
      </c>
      <c r="W191" s="111">
        <v>1.7190000000000001</v>
      </c>
      <c r="Z191" s="106" t="s">
        <v>427</v>
      </c>
      <c r="AB191" s="106">
        <v>1</v>
      </c>
    </row>
    <row r="192" spans="1:28">
      <c r="A192" s="103">
        <v>122</v>
      </c>
      <c r="B192" s="104" t="s">
        <v>169</v>
      </c>
      <c r="C192" s="105" t="s">
        <v>481</v>
      </c>
      <c r="D192" s="131" t="s">
        <v>482</v>
      </c>
      <c r="E192" s="107">
        <v>3</v>
      </c>
      <c r="F192" s="106" t="s">
        <v>176</v>
      </c>
      <c r="I192" s="108">
        <f>ROUND(E192*G192, 2)</f>
        <v>0</v>
      </c>
      <c r="J192" s="108">
        <f t="shared" si="12"/>
        <v>0</v>
      </c>
      <c r="O192" s="106">
        <v>20</v>
      </c>
      <c r="P192" s="106" t="s">
        <v>143</v>
      </c>
      <c r="V192" s="110" t="s">
        <v>41</v>
      </c>
      <c r="Z192" s="106" t="s">
        <v>477</v>
      </c>
      <c r="AA192" s="106" t="s">
        <v>143</v>
      </c>
      <c r="AB192" s="106">
        <v>8</v>
      </c>
    </row>
    <row r="193" spans="1:28" ht="21">
      <c r="A193" s="103">
        <v>123</v>
      </c>
      <c r="B193" s="104" t="s">
        <v>423</v>
      </c>
      <c r="C193" s="105" t="s">
        <v>483</v>
      </c>
      <c r="D193" s="131" t="s">
        <v>484</v>
      </c>
      <c r="E193" s="107">
        <v>17</v>
      </c>
      <c r="F193" s="106" t="s">
        <v>176</v>
      </c>
      <c r="H193" s="108">
        <f>ROUND(E193*G193, 2)</f>
        <v>0</v>
      </c>
      <c r="J193" s="108">
        <f t="shared" si="12"/>
        <v>0</v>
      </c>
      <c r="O193" s="106">
        <v>20</v>
      </c>
      <c r="P193" s="106" t="s">
        <v>143</v>
      </c>
      <c r="V193" s="110" t="s">
        <v>426</v>
      </c>
      <c r="W193" s="111">
        <v>9.7409999999999997</v>
      </c>
      <c r="Z193" s="106" t="s">
        <v>427</v>
      </c>
      <c r="AB193" s="106">
        <v>7</v>
      </c>
    </row>
    <row r="194" spans="1:28">
      <c r="A194" s="103">
        <v>124</v>
      </c>
      <c r="B194" s="104" t="s">
        <v>169</v>
      </c>
      <c r="C194" s="105" t="s">
        <v>485</v>
      </c>
      <c r="D194" s="131" t="s">
        <v>486</v>
      </c>
      <c r="E194" s="107">
        <v>17</v>
      </c>
      <c r="F194" s="106" t="s">
        <v>176</v>
      </c>
      <c r="I194" s="108">
        <f>ROUND(E194*G194, 2)</f>
        <v>0</v>
      </c>
      <c r="J194" s="108">
        <f t="shared" si="12"/>
        <v>0</v>
      </c>
      <c r="O194" s="106">
        <v>20</v>
      </c>
      <c r="P194" s="106" t="s">
        <v>143</v>
      </c>
      <c r="V194" s="110" t="s">
        <v>41</v>
      </c>
      <c r="Z194" s="106" t="s">
        <v>477</v>
      </c>
      <c r="AA194" s="106" t="s">
        <v>487</v>
      </c>
      <c r="AB194" s="106">
        <v>8</v>
      </c>
    </row>
    <row r="195" spans="1:28">
      <c r="A195" s="103">
        <v>125</v>
      </c>
      <c r="B195" s="104" t="s">
        <v>423</v>
      </c>
      <c r="C195" s="105" t="s">
        <v>488</v>
      </c>
      <c r="D195" s="131" t="s">
        <v>489</v>
      </c>
      <c r="E195" s="107">
        <v>35</v>
      </c>
      <c r="F195" s="106" t="s">
        <v>167</v>
      </c>
      <c r="H195" s="108">
        <f>ROUND(E195*G195, 2)</f>
        <v>0</v>
      </c>
      <c r="J195" s="108">
        <f t="shared" si="12"/>
        <v>0</v>
      </c>
      <c r="O195" s="106">
        <v>20</v>
      </c>
      <c r="P195" s="106" t="s">
        <v>143</v>
      </c>
      <c r="V195" s="110" t="s">
        <v>426</v>
      </c>
      <c r="W195" s="111">
        <v>2.7650000000000001</v>
      </c>
      <c r="Z195" s="106" t="s">
        <v>427</v>
      </c>
      <c r="AB195" s="106">
        <v>7</v>
      </c>
    </row>
    <row r="196" spans="1:28">
      <c r="A196" s="103">
        <v>126</v>
      </c>
      <c r="B196" s="104" t="s">
        <v>169</v>
      </c>
      <c r="C196" s="105" t="s">
        <v>490</v>
      </c>
      <c r="D196" s="131" t="s">
        <v>491</v>
      </c>
      <c r="E196" s="107">
        <v>36</v>
      </c>
      <c r="F196" s="106" t="s">
        <v>167</v>
      </c>
      <c r="I196" s="108">
        <f>ROUND(E196*G196, 2)</f>
        <v>0</v>
      </c>
      <c r="J196" s="108">
        <f t="shared" si="12"/>
        <v>0</v>
      </c>
      <c r="O196" s="106">
        <v>20</v>
      </c>
      <c r="P196" s="106" t="s">
        <v>143</v>
      </c>
      <c r="V196" s="110" t="s">
        <v>41</v>
      </c>
      <c r="Z196" s="106" t="s">
        <v>492</v>
      </c>
      <c r="AA196" s="106" t="s">
        <v>493</v>
      </c>
      <c r="AB196" s="106">
        <v>8</v>
      </c>
    </row>
    <row r="197" spans="1:28">
      <c r="A197" s="103">
        <v>127</v>
      </c>
      <c r="B197" s="104" t="s">
        <v>423</v>
      </c>
      <c r="C197" s="105" t="s">
        <v>494</v>
      </c>
      <c r="D197" s="131" t="s">
        <v>495</v>
      </c>
      <c r="E197" s="107">
        <v>315</v>
      </c>
      <c r="F197" s="106" t="s">
        <v>167</v>
      </c>
      <c r="H197" s="108">
        <f>ROUND(E197*G197, 2)</f>
        <v>0</v>
      </c>
      <c r="J197" s="108">
        <f t="shared" si="12"/>
        <v>0</v>
      </c>
      <c r="O197" s="106">
        <v>20</v>
      </c>
      <c r="P197" s="106" t="s">
        <v>143</v>
      </c>
      <c r="V197" s="110" t="s">
        <v>426</v>
      </c>
      <c r="W197" s="111">
        <v>24.885000000000002</v>
      </c>
      <c r="Z197" s="106" t="s">
        <v>427</v>
      </c>
      <c r="AB197" s="106">
        <v>7</v>
      </c>
    </row>
    <row r="198" spans="1:28">
      <c r="A198" s="103">
        <v>128</v>
      </c>
      <c r="B198" s="104" t="s">
        <v>169</v>
      </c>
      <c r="C198" s="105" t="s">
        <v>496</v>
      </c>
      <c r="D198" s="131" t="s">
        <v>497</v>
      </c>
      <c r="E198" s="107">
        <v>160</v>
      </c>
      <c r="F198" s="106" t="s">
        <v>167</v>
      </c>
      <c r="I198" s="108">
        <f>ROUND(E198*G198, 2)</f>
        <v>0</v>
      </c>
      <c r="J198" s="108">
        <f t="shared" si="12"/>
        <v>0</v>
      </c>
      <c r="O198" s="106">
        <v>20</v>
      </c>
      <c r="P198" s="106" t="s">
        <v>143</v>
      </c>
      <c r="V198" s="110" t="s">
        <v>41</v>
      </c>
      <c r="Z198" s="106" t="s">
        <v>492</v>
      </c>
      <c r="AA198" s="106" t="s">
        <v>143</v>
      </c>
      <c r="AB198" s="106">
        <v>8</v>
      </c>
    </row>
    <row r="199" spans="1:28">
      <c r="A199" s="103">
        <v>129</v>
      </c>
      <c r="B199" s="104" t="s">
        <v>169</v>
      </c>
      <c r="C199" s="105" t="s">
        <v>498</v>
      </c>
      <c r="D199" s="131" t="s">
        <v>499</v>
      </c>
      <c r="E199" s="107">
        <v>112</v>
      </c>
      <c r="F199" s="106" t="s">
        <v>167</v>
      </c>
      <c r="I199" s="108">
        <f>ROUND(E199*G199, 2)</f>
        <v>0</v>
      </c>
      <c r="J199" s="108">
        <f t="shared" si="12"/>
        <v>0</v>
      </c>
      <c r="O199" s="106">
        <v>20</v>
      </c>
      <c r="P199" s="106" t="s">
        <v>143</v>
      </c>
      <c r="V199" s="110" t="s">
        <v>41</v>
      </c>
      <c r="Z199" s="106" t="s">
        <v>492</v>
      </c>
      <c r="AA199" s="106" t="s">
        <v>143</v>
      </c>
      <c r="AB199" s="106">
        <v>8</v>
      </c>
    </row>
    <row r="200" spans="1:28">
      <c r="A200" s="103">
        <v>130</v>
      </c>
      <c r="B200" s="104" t="s">
        <v>169</v>
      </c>
      <c r="C200" s="105" t="s">
        <v>500</v>
      </c>
      <c r="D200" s="131" t="s">
        <v>501</v>
      </c>
      <c r="E200" s="107">
        <v>56</v>
      </c>
      <c r="F200" s="106" t="s">
        <v>167</v>
      </c>
      <c r="I200" s="108">
        <f>ROUND(E200*G200, 2)</f>
        <v>0</v>
      </c>
      <c r="J200" s="108">
        <f t="shared" si="12"/>
        <v>0</v>
      </c>
      <c r="O200" s="106">
        <v>20</v>
      </c>
      <c r="P200" s="106" t="s">
        <v>143</v>
      </c>
      <c r="V200" s="110" t="s">
        <v>41</v>
      </c>
      <c r="Z200" s="106" t="s">
        <v>492</v>
      </c>
      <c r="AA200" s="106" t="s">
        <v>143</v>
      </c>
      <c r="AB200" s="106">
        <v>8</v>
      </c>
    </row>
    <row r="201" spans="1:28">
      <c r="D201" s="143" t="s">
        <v>502</v>
      </c>
      <c r="E201" s="144">
        <f>J201</f>
        <v>0</v>
      </c>
      <c r="H201" s="144">
        <f>SUM(H168:H200)</f>
        <v>0</v>
      </c>
      <c r="I201" s="144">
        <f>SUM(I168:I200)</f>
        <v>0</v>
      </c>
      <c r="J201" s="144">
        <f>SUM(J168:J200)</f>
        <v>0</v>
      </c>
      <c r="L201" s="145">
        <f>SUM(L168:L200)</f>
        <v>0.22600000000000001</v>
      </c>
      <c r="N201" s="146">
        <f>SUM(N168:N200)</f>
        <v>0</v>
      </c>
      <c r="W201" s="111">
        <f>SUM(W168:W200)</f>
        <v>81.930999999999997</v>
      </c>
    </row>
    <row r="203" spans="1:28">
      <c r="B203" s="105" t="s">
        <v>503</v>
      </c>
    </row>
    <row r="204" spans="1:28" ht="21">
      <c r="A204" s="103">
        <v>131</v>
      </c>
      <c r="B204" s="104" t="s">
        <v>504</v>
      </c>
      <c r="C204" s="105" t="s">
        <v>505</v>
      </c>
      <c r="D204" s="131" t="s">
        <v>506</v>
      </c>
      <c r="E204" s="107">
        <v>2</v>
      </c>
      <c r="F204" s="106" t="s">
        <v>176</v>
      </c>
      <c r="H204" s="108">
        <f>ROUND(E204*G204, 2)</f>
        <v>0</v>
      </c>
      <c r="J204" s="108">
        <f>ROUND(E204*G204, 2)</f>
        <v>0</v>
      </c>
      <c r="O204" s="106">
        <v>20</v>
      </c>
      <c r="P204" s="106" t="s">
        <v>143</v>
      </c>
      <c r="V204" s="110" t="s">
        <v>426</v>
      </c>
      <c r="W204" s="111">
        <v>1.95</v>
      </c>
      <c r="Z204" s="106" t="s">
        <v>507</v>
      </c>
      <c r="AB204" s="106">
        <v>7</v>
      </c>
    </row>
    <row r="205" spans="1:28" ht="21">
      <c r="A205" s="103">
        <v>132</v>
      </c>
      <c r="B205" s="104" t="s">
        <v>169</v>
      </c>
      <c r="C205" s="105" t="s">
        <v>508</v>
      </c>
      <c r="D205" s="131" t="s">
        <v>509</v>
      </c>
      <c r="E205" s="107">
        <v>2</v>
      </c>
      <c r="F205" s="106" t="s">
        <v>176</v>
      </c>
      <c r="I205" s="108">
        <f>ROUND(E205*G205, 2)</f>
        <v>0</v>
      </c>
      <c r="J205" s="108">
        <f>ROUND(E205*G205, 2)</f>
        <v>0</v>
      </c>
      <c r="O205" s="106">
        <v>20</v>
      </c>
      <c r="P205" s="106" t="s">
        <v>143</v>
      </c>
      <c r="V205" s="110" t="s">
        <v>41</v>
      </c>
      <c r="Z205" s="106" t="s">
        <v>510</v>
      </c>
      <c r="AA205" s="106" t="s">
        <v>511</v>
      </c>
      <c r="AB205" s="106">
        <v>8</v>
      </c>
    </row>
    <row r="206" spans="1:28">
      <c r="A206" s="103">
        <v>133</v>
      </c>
      <c r="B206" s="104" t="s">
        <v>504</v>
      </c>
      <c r="C206" s="105" t="s">
        <v>512</v>
      </c>
      <c r="D206" s="131" t="s">
        <v>513</v>
      </c>
      <c r="E206" s="107">
        <v>1</v>
      </c>
      <c r="F206" s="106" t="s">
        <v>514</v>
      </c>
      <c r="H206" s="108">
        <f>ROUND(E206*G206, 2)</f>
        <v>0</v>
      </c>
      <c r="J206" s="108">
        <f>ROUND(E206*G206, 2)</f>
        <v>0</v>
      </c>
      <c r="O206" s="106">
        <v>20</v>
      </c>
      <c r="P206" s="106" t="s">
        <v>143</v>
      </c>
      <c r="V206" s="110" t="s">
        <v>426</v>
      </c>
      <c r="W206" s="111">
        <v>0.157</v>
      </c>
      <c r="Z206" s="106" t="s">
        <v>507</v>
      </c>
      <c r="AB206" s="106">
        <v>7</v>
      </c>
    </row>
    <row r="207" spans="1:28">
      <c r="D207" s="143" t="s">
        <v>515</v>
      </c>
      <c r="E207" s="144">
        <f>J207</f>
        <v>0</v>
      </c>
      <c r="H207" s="144">
        <f>SUM(H203:H206)</f>
        <v>0</v>
      </c>
      <c r="I207" s="144">
        <f>SUM(I203:I206)</f>
        <v>0</v>
      </c>
      <c r="J207" s="144">
        <f>SUM(J203:J206)</f>
        <v>0</v>
      </c>
      <c r="L207" s="145">
        <f>SUM(L203:L206)</f>
        <v>0</v>
      </c>
      <c r="N207" s="146">
        <f>SUM(N203:N206)</f>
        <v>0</v>
      </c>
      <c r="W207" s="111">
        <f>SUM(W203:W206)</f>
        <v>2.1069999999999998</v>
      </c>
    </row>
    <row r="209" spans="1:28">
      <c r="B209" s="105" t="s">
        <v>516</v>
      </c>
    </row>
    <row r="210" spans="1:28">
      <c r="A210" s="103">
        <v>134</v>
      </c>
      <c r="B210" s="104" t="s">
        <v>517</v>
      </c>
      <c r="C210" s="105" t="s">
        <v>518</v>
      </c>
      <c r="D210" s="131" t="s">
        <v>519</v>
      </c>
      <c r="E210" s="107">
        <v>1</v>
      </c>
      <c r="F210" s="106" t="s">
        <v>514</v>
      </c>
      <c r="H210" s="108">
        <f>ROUND(E210*G210, 2)</f>
        <v>0</v>
      </c>
      <c r="J210" s="108">
        <f>ROUND(E210*G210, 2)</f>
        <v>0</v>
      </c>
      <c r="O210" s="106">
        <v>20</v>
      </c>
      <c r="P210" s="106" t="s">
        <v>143</v>
      </c>
      <c r="V210" s="110" t="s">
        <v>426</v>
      </c>
      <c r="Z210" s="106" t="s">
        <v>147</v>
      </c>
      <c r="AB210" s="106">
        <v>7</v>
      </c>
    </row>
    <row r="211" spans="1:28">
      <c r="D211" s="143" t="s">
        <v>520</v>
      </c>
      <c r="E211" s="144">
        <f>J211</f>
        <v>0</v>
      </c>
      <c r="H211" s="144">
        <f>SUM(H209:H210)</f>
        <v>0</v>
      </c>
      <c r="I211" s="144">
        <f>SUM(I209:I210)</f>
        <v>0</v>
      </c>
      <c r="J211" s="144">
        <f>SUM(J209:J210)</f>
        <v>0</v>
      </c>
      <c r="L211" s="145">
        <f>SUM(L209:L210)</f>
        <v>0</v>
      </c>
      <c r="N211" s="146">
        <f>SUM(N209:N210)</f>
        <v>0</v>
      </c>
      <c r="W211" s="111">
        <f>SUM(W209:W210)</f>
        <v>0</v>
      </c>
    </row>
    <row r="213" spans="1:28">
      <c r="D213" s="143" t="s">
        <v>521</v>
      </c>
      <c r="E213" s="144">
        <f>J213</f>
        <v>0</v>
      </c>
      <c r="H213" s="144">
        <f>+H201+H207+H211</f>
        <v>0</v>
      </c>
      <c r="I213" s="144">
        <f>+I201+I207+I211</f>
        <v>0</v>
      </c>
      <c r="J213" s="144">
        <f>+J201+J207+J211</f>
        <v>0</v>
      </c>
      <c r="L213" s="145">
        <f>+L201+L207+L211</f>
        <v>0.22600000000000001</v>
      </c>
      <c r="N213" s="146">
        <f>+N201+N207+N211</f>
        <v>0</v>
      </c>
      <c r="W213" s="111">
        <f>+W201+W207+W211</f>
        <v>84.037999999999997</v>
      </c>
    </row>
    <row r="215" spans="1:28">
      <c r="D215" s="147" t="s">
        <v>522</v>
      </c>
      <c r="E215" s="144">
        <f>J215</f>
        <v>0</v>
      </c>
      <c r="H215" s="144">
        <f>+H48+H166+H213</f>
        <v>0</v>
      </c>
      <c r="I215" s="144">
        <f>+I48+I166+I213</f>
        <v>0</v>
      </c>
      <c r="J215" s="144">
        <f>+J48+J166+J213</f>
        <v>0</v>
      </c>
      <c r="L215" s="145">
        <f>+L48+L166+L213</f>
        <v>26.738675960000002</v>
      </c>
      <c r="N215" s="146">
        <f>+N48+N166+N213</f>
        <v>0.16500000000000001</v>
      </c>
      <c r="W215" s="111">
        <f>+W48+W166+W213</f>
        <v>1126.02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showGridLines="0" workbookViewId="0"/>
  </sheetViews>
  <sheetFormatPr defaultColWidth="9.1796875" defaultRowHeight="10.5"/>
  <cols>
    <col min="1" max="1" width="15.7265625" style="95" customWidth="1"/>
    <col min="2" max="3" width="45.7265625" style="95" customWidth="1"/>
    <col min="4" max="4" width="11.26953125" style="96" customWidth="1"/>
    <col min="5" max="16384" width="9.1796875" style="1"/>
  </cols>
  <sheetData>
    <row r="1" spans="1:4">
      <c r="A1" s="89" t="s">
        <v>57</v>
      </c>
      <c r="B1" s="90"/>
      <c r="C1" s="90"/>
      <c r="D1" s="91" t="s">
        <v>58</v>
      </c>
    </row>
    <row r="2" spans="1:4">
      <c r="A2" s="89" t="s">
        <v>59</v>
      </c>
      <c r="B2" s="90"/>
      <c r="C2" s="90"/>
      <c r="D2" s="91" t="s">
        <v>60</v>
      </c>
    </row>
    <row r="3" spans="1:4">
      <c r="A3" s="89" t="s">
        <v>62</v>
      </c>
      <c r="B3" s="90"/>
      <c r="C3" s="90"/>
      <c r="D3" s="91" t="s">
        <v>63</v>
      </c>
    </row>
    <row r="4" spans="1:4">
      <c r="A4" s="90"/>
      <c r="B4" s="90"/>
      <c r="C4" s="90"/>
      <c r="D4" s="90"/>
    </row>
    <row r="5" spans="1:4">
      <c r="A5" s="89" t="s">
        <v>66</v>
      </c>
      <c r="B5" s="90"/>
      <c r="C5" s="90"/>
      <c r="D5" s="90"/>
    </row>
    <row r="6" spans="1:4">
      <c r="A6" s="89" t="s">
        <v>67</v>
      </c>
      <c r="B6" s="90"/>
      <c r="C6" s="90"/>
      <c r="D6" s="90"/>
    </row>
    <row r="7" spans="1:4">
      <c r="A7" s="89" t="s">
        <v>68</v>
      </c>
      <c r="B7" s="90"/>
      <c r="C7" s="90"/>
      <c r="D7" s="90"/>
    </row>
    <row r="8" spans="1:4">
      <c r="A8" s="1" t="s">
        <v>69</v>
      </c>
      <c r="B8" s="92"/>
      <c r="C8" s="93"/>
      <c r="D8" s="94"/>
    </row>
    <row r="9" spans="1:4">
      <c r="A9" s="115" t="s">
        <v>110</v>
      </c>
      <c r="B9" s="115" t="s">
        <v>111</v>
      </c>
      <c r="C9" s="115" t="s">
        <v>112</v>
      </c>
      <c r="D9" s="116" t="s">
        <v>113</v>
      </c>
    </row>
    <row r="10" spans="1:4">
      <c r="A10" s="117"/>
      <c r="B10" s="117"/>
      <c r="C10" s="118"/>
      <c r="D10" s="119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Kryci list</vt:lpstr>
      <vt:lpstr>Rekapitulacia</vt:lpstr>
      <vt:lpstr>Prehlad</vt:lpstr>
      <vt:lpstr>Figury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NB - učiteľ PC-01</cp:lastModifiedBy>
  <cp:lastPrinted>2019-08-04T18:10:09Z</cp:lastPrinted>
  <dcterms:created xsi:type="dcterms:W3CDTF">1999-04-06T07:39:42Z</dcterms:created>
  <dcterms:modified xsi:type="dcterms:W3CDTF">2019-09-19T12:13:43Z</dcterms:modified>
</cp:coreProperties>
</file>