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28755" windowHeight="1176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<sst xmlns="http://schemas.openxmlformats.org/spreadsheetml/2006/main" count="581" uniqueCount="254">
  <si>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</si>
  <si>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</si>
  <si>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</si>
  <si>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</si>
  <si>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</si>
  <si>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</si>
  <si>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</si>
  <si>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</si>
  <si>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</si>
  <si>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</si>
  <si>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</si>
  <si>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</si>
  <si>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</si>
  <si>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</si>
  <si>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</si>
  <si>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</si>
  <si>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</si>
  <si>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</si>
  <si>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</si>
  <si>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</si>
  <si>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</si>
  <si>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</si>
  <si>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</si>
  <si>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</si>
  <si>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</si>
  <si>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</si>
  <si>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</si>
  <si>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</si>
  <si>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</si>
  <si>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</si>
  <si>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</si>
  <si>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</si>
  <si>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</si>
  <si>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</si>
  <si>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</si>
  <si>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</si>
  <si>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</si>
  <si>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</si>
  <si>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</si>
  <si>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</si>
  <si>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</si>
  <si>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</si>
  <si>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</si>
  <si>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</si>
  <si>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</si>
  <si>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</si>
  <si>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</si>
  <si>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</si>
  <si>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</si>
  <si>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</si>
  <si>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</si>
  <si>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</si>
  <si>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</si>
  <si>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</si>
  <si>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</si>
  <si>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</si>
  <si>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</si>
  <si>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</si>
  <si>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</si>
  <si>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</si>
  <si>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</si>
  <si>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</si>
  <si>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</si>
  <si>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</si>
  <si>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</si>
  <si>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</si>
  <si>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</si>
  <si>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</si>
  <si>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</si>
  <si>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</si>
  <si>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</si>
  <si>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</si>
  <si>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</si>
  <si>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</si>
  <si>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</si>
  <si>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</si>
  <si>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</si>
  <si>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</si>
  <si>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</si>
  <si>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</si>
  <si>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</si>
  <si>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</si>
  <si>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</si>
  <si>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</si>
  <si>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</si>
  <si>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</si>
  <si>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</si>
  <si>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</si>
  <si>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</si>
  <si>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</si>
  <si>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</si>
  <si>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Hladovka</t>
  </si>
  <si>
    <t>Projektant: XXX</t>
  </si>
  <si>
    <t xml:space="preserve">JKSO : </t>
  </si>
  <si>
    <t>EUR</t>
  </si>
  <si>
    <t>Dodávateľ: Konkurzom</t>
  </si>
  <si>
    <t>Hladovka</t>
  </si>
  <si>
    <t>JKSO :</t>
  </si>
  <si>
    <t>Obec Hladovka</t>
  </si>
  <si>
    <t xml:space="preserve">      </t>
  </si>
  <si>
    <t>Konkurzom</t>
  </si>
  <si>
    <t>XXX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</si>
  <si>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</si>
  <si>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</si>
  <si>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</si>
  <si>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</si>
  <si>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</si>
  <si>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</si>
  <si>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</si>
  <si>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</si>
  <si>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</si>
  <si>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</si>
  <si>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</si>
  <si>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</si>
  <si>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</si>
  <si>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</si>
  <si>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</si>
  <si>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</si>
  <si>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6 - ÚPRAVY POVRCHOV, PODLAHY, VÝPLNE</t>
  </si>
  <si>
    <t>014</t>
  </si>
  <si>
    <t xml:space="preserve">61140-3399   </t>
  </si>
  <si>
    <t xml:space="preserve">Zaplnenie rýh stropu maltou                                                     </t>
  </si>
  <si>
    <t xml:space="preserve">m2      </t>
  </si>
  <si>
    <t xml:space="preserve">                    </t>
  </si>
  <si>
    <t xml:space="preserve">61142-5531   </t>
  </si>
  <si>
    <t xml:space="preserve">Omietka rýh stropov šír.-15 cm MV štukovou                                      </t>
  </si>
  <si>
    <t xml:space="preserve">61240-3399   </t>
  </si>
  <si>
    <t xml:space="preserve">Zaplnenie rýh v stenách maltou                                                  </t>
  </si>
  <si>
    <t xml:space="preserve">61242-3531   </t>
  </si>
  <si>
    <t xml:space="preserve">Omietka rýh stien šír. do 15 cm  váp. štukovou                                  </t>
  </si>
  <si>
    <t xml:space="preserve">6 - ÚPRAVY POVRCHOV, PODLAHY, VÝPLNE  spolu: </t>
  </si>
  <si>
    <t>9 - OSTATNÉ KONŠTRUKCIE A PRÁCE</t>
  </si>
  <si>
    <t>003</t>
  </si>
  <si>
    <t xml:space="preserve">94195-5001   </t>
  </si>
  <si>
    <t xml:space="preserve">Lešenie ľahké prac. pomocné výš. podlahy do 1,2 m                               </t>
  </si>
  <si>
    <t xml:space="preserve">94394-3221   </t>
  </si>
  <si>
    <t xml:space="preserve">Montáž lešenia priestorového ľahkého do 2 kPa v. do 10 m                        </t>
  </si>
  <si>
    <t xml:space="preserve">m3      </t>
  </si>
  <si>
    <t xml:space="preserve">94394-3291   </t>
  </si>
  <si>
    <t xml:space="preserve">Prípl. za pôdorysnú plochu do 6 m2 k lešeniu priestor. ľahkému                  </t>
  </si>
  <si>
    <t xml:space="preserve">94394-3821   </t>
  </si>
  <si>
    <t xml:space="preserve">Demontáž lešenia priestorového ľahkého do 2 kPa v. do 10 m                      </t>
  </si>
  <si>
    <t>013</t>
  </si>
  <si>
    <t xml:space="preserve">97304-2241   </t>
  </si>
  <si>
    <t xml:space="preserve">Vysekanie kapies v murive z betónu do 0,10 m2 hĺ. do 15 cm                      </t>
  </si>
  <si>
    <t xml:space="preserve">kus     </t>
  </si>
  <si>
    <t xml:space="preserve">97408-2113   </t>
  </si>
  <si>
    <t xml:space="preserve">Vysek. rýh pre vodiče v omietke stien z MV, MVC š. do 5 cm                      </t>
  </si>
  <si>
    <t xml:space="preserve">m       </t>
  </si>
  <si>
    <t xml:space="preserve">97408-2173   </t>
  </si>
  <si>
    <t xml:space="preserve">Vysek. rýh pre vodiče v omietke stropov z MV, MVC š. do 5 cm                    </t>
  </si>
  <si>
    <t xml:space="preserve">97901-1111   </t>
  </si>
  <si>
    <t xml:space="preserve">Zvislá doprava sute a vybúr. hmôt za prvé podlažie                              </t>
  </si>
  <si>
    <t xml:space="preserve">t       </t>
  </si>
  <si>
    <t xml:space="preserve">97908-1111   </t>
  </si>
  <si>
    <t xml:space="preserve">Odvoz sute a vybúraných hmôt na skládku do 1 km                                 </t>
  </si>
  <si>
    <t xml:space="preserve">97908-1121   </t>
  </si>
  <si>
    <t xml:space="preserve">Odvoz sute a vybúraných hmôt na skládku každý ďalší 1 km                        </t>
  </si>
  <si>
    <t xml:space="preserve">97913-1409   </t>
  </si>
  <si>
    <t xml:space="preserve">Poplatok za ulož.a znešk.staveb.sute na vymedzených skládkach "O"-ostatný odpad </t>
  </si>
  <si>
    <t xml:space="preserve">99899-1111   </t>
  </si>
  <si>
    <t xml:space="preserve">Presun hmôt pre opravy v objektoch výšky do 25 m                                </t>
  </si>
  <si>
    <t xml:space="preserve">9 - OSTATNÉ KONŠTRUKCIE A PRÁCE  spolu: </t>
  </si>
  <si>
    <t xml:space="preserve">PRÁCE A DODÁVKY HSV  spolu: </t>
  </si>
  <si>
    <t>PRÁCE A DODÁVKY PSV</t>
  </si>
  <si>
    <t>766 - Konštrukcie stolárske</t>
  </si>
  <si>
    <t>766</t>
  </si>
  <si>
    <t xml:space="preserve">76641-1112   </t>
  </si>
  <si>
    <t xml:space="preserve">Montáž obloženia stien do 1m2 palub. z mäk. dreva š. do 80mm                    </t>
  </si>
  <si>
    <t>I</t>
  </si>
  <si>
    <t xml:space="preserve">76641-1821   </t>
  </si>
  <si>
    <t xml:space="preserve">Demontáž obloženia stien z paluboviek                                           </t>
  </si>
  <si>
    <t xml:space="preserve">76641-7111   </t>
  </si>
  <si>
    <t xml:space="preserve">Montáž podkladového roštu pre obloženie stien                                   </t>
  </si>
  <si>
    <t xml:space="preserve">76642-1212   </t>
  </si>
  <si>
    <t xml:space="preserve">Montáž oblož. podhľadov jedn. palub. z mäk. dreva š. do 80mm                    </t>
  </si>
  <si>
    <t>MAT</t>
  </si>
  <si>
    <t xml:space="preserve">611 916700   </t>
  </si>
  <si>
    <t xml:space="preserve">Obloženie palubové smrek hr. 13mm š. 61-80mm                                    </t>
  </si>
  <si>
    <t xml:space="preserve">76642-1821   </t>
  </si>
  <si>
    <t xml:space="preserve">Demontáž obloženia podhľadov z paluboviek                                       </t>
  </si>
  <si>
    <t xml:space="preserve">99876-6202   </t>
  </si>
  <si>
    <t xml:space="preserve">Presun hmôt pre konštr. stolárske v objektoch výšky do 12 m                     </t>
  </si>
  <si>
    <t xml:space="preserve">%       </t>
  </si>
  <si>
    <t xml:space="preserve">766 - Konštrukcie stolárske  spolu: </t>
  </si>
  <si>
    <t>783 - Nátery</t>
  </si>
  <si>
    <t>783</t>
  </si>
  <si>
    <t xml:space="preserve">78362-6020   </t>
  </si>
  <si>
    <t xml:space="preserve">Nátery stolár. výrobkov syntet. 2x lakovanie                                    </t>
  </si>
  <si>
    <t xml:space="preserve">783 - Nátery  spolu: </t>
  </si>
  <si>
    <t>784 - Maľby</t>
  </si>
  <si>
    <t>784</t>
  </si>
  <si>
    <t xml:space="preserve">78445-1913   </t>
  </si>
  <si>
    <t xml:space="preserve">Opr. maľba zmes prášk. 1 far. dvojn. s obrús. miest. do 8m                      </t>
  </si>
  <si>
    <t xml:space="preserve">784 - Maľby  spolu: </t>
  </si>
  <si>
    <t xml:space="preserve">PRÁCE A DODÁVKY PSV  spolu: </t>
  </si>
  <si>
    <t>OSTATNÉ</t>
  </si>
  <si>
    <t>NAD</t>
  </si>
  <si>
    <t xml:space="preserve">M2100-1      </t>
  </si>
  <si>
    <t xml:space="preserve">Rúrkové vedenie, krabice, svorkovnice - montáž                                  </t>
  </si>
  <si>
    <t xml:space="preserve">kpl     </t>
  </si>
  <si>
    <t>U</t>
  </si>
  <si>
    <t xml:space="preserve">345 7070601  </t>
  </si>
  <si>
    <t xml:space="preserve">Škatula el-inšt al 68                                                           </t>
  </si>
  <si>
    <t xml:space="preserve">ks      </t>
  </si>
  <si>
    <t xml:space="preserve">345 7070605  </t>
  </si>
  <si>
    <t xml:space="preserve">Škatula el-inšt 113                                                             </t>
  </si>
  <si>
    <t xml:space="preserve">345 713610   </t>
  </si>
  <si>
    <t xml:space="preserve">Rúrka kopoflex KD 09050                                                         </t>
  </si>
  <si>
    <t xml:space="preserve">M2101-1      </t>
  </si>
  <si>
    <t xml:space="preserve">Spínacie, spúšťacie a regulačné ústrojenstvo - montáž                           </t>
  </si>
  <si>
    <t xml:space="preserve">358 4411     </t>
  </si>
  <si>
    <t xml:space="preserve">Spínač 1  IP 44                                                                 </t>
  </si>
  <si>
    <t xml:space="preserve">358 4466     </t>
  </si>
  <si>
    <t xml:space="preserve">Spínač 6 IP 44                                                                  </t>
  </si>
  <si>
    <t xml:space="preserve">*       </t>
  </si>
  <si>
    <t xml:space="preserve">358 4477     </t>
  </si>
  <si>
    <t xml:space="preserve">Spínaž 7 IP 44                                                                  </t>
  </si>
  <si>
    <t xml:space="preserve">374 3001     </t>
  </si>
  <si>
    <t xml:space="preserve">Zásuvka IP 44                                                                   </t>
  </si>
  <si>
    <t xml:space="preserve">M2101-9      </t>
  </si>
  <si>
    <t xml:space="preserve">Rozvádzače, rozvodné skrine, dosky, svorkovnice - montáž                        </t>
  </si>
  <si>
    <t xml:space="preserve">358 9B00411  </t>
  </si>
  <si>
    <t xml:space="preserve">Rozvádzač HASMA s výplňou                                                       </t>
  </si>
  <si>
    <t xml:space="preserve">M2102-0      </t>
  </si>
  <si>
    <t xml:space="preserve">Svietidlá a osvetľovacie zariadenia - montáž                                    </t>
  </si>
  <si>
    <t xml:space="preserve">404 8600001  </t>
  </si>
  <si>
    <t xml:space="preserve">Svietidlo LED priemyselné 100W                                                  </t>
  </si>
  <si>
    <t xml:space="preserve">404 8600002  </t>
  </si>
  <si>
    <t xml:space="preserve">Svietidlo LED nástenné 15W                                                      </t>
  </si>
  <si>
    <t xml:space="preserve">404 8600003  </t>
  </si>
  <si>
    <t xml:space="preserve">Svietidlo núdzové nástenné                                                      </t>
  </si>
  <si>
    <t xml:space="preserve">M2108-       </t>
  </si>
  <si>
    <t xml:space="preserve">210 8    Vodiče, šnúry a káble medené - montáž                                  </t>
  </si>
  <si>
    <t xml:space="preserve">341 010M0151 </t>
  </si>
  <si>
    <t xml:space="preserve">CYKY  3Cx1,5                                                                    </t>
  </si>
  <si>
    <t xml:space="preserve">341 010M0152 </t>
  </si>
  <si>
    <t xml:space="preserve">CYKY  5Cx1,5                                                                    </t>
  </si>
  <si>
    <t xml:space="preserve">341 010M0155 </t>
  </si>
  <si>
    <t xml:space="preserve">CYKY  5cx2,5                                                                    </t>
  </si>
  <si>
    <t xml:space="preserve">M2132-8 - R  </t>
  </si>
  <si>
    <t xml:space="preserve">Prehliadka a odbodná skúška (revízia )                                          </t>
  </si>
  <si>
    <t xml:space="preserve">M2132-8556   </t>
  </si>
  <si>
    <t xml:space="preserve">Demontáž elektroinštalácie a svietidiel                                         </t>
  </si>
  <si>
    <t xml:space="preserve">hod     </t>
  </si>
  <si>
    <t xml:space="preserve">OSTATNÉ  spolu: </t>
  </si>
  <si>
    <t>Za rozpočet celkom</t>
  </si>
  <si>
    <t xml:space="preserve">Spracoval:                              </t>
  </si>
  <si>
    <t xml:space="preserve">Dátum: </t>
  </si>
  <si>
    <t xml:space="preserve">Spracoval:                           </t>
  </si>
  <si>
    <t>Dátum:</t>
  </si>
  <si>
    <t>Stavba : Rekonštrukcia telocvične pre ZŠ s MŠ Hladovka</t>
  </si>
  <si>
    <t>Stavba : Rekonštrukcia telocvične pre  ZŠ s MŠ Hladovka</t>
  </si>
  <si>
    <t xml:space="preserve">Rozpočet: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</si>
</sst>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double"/>
      <top>
        <color indexed="63"/>
      </top>
      <bottom style="hair"/>
    </border>
    <border>
      <left style="medium"/>
      <right style="double"/>
      <top style="medium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8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3" applyNumberFormat="0" applyAlignment="0" applyProtection="0"/>
    <xf numFmtId="0" fontId="14" fillId="31" borderId="4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19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1" fillId="0" borderId="9" applyNumberFormat="0" applyFill="0" applyAlignment="0" applyProtection="0"/>
    <xf numFmtId="0" fontId="20" fillId="0" borderId="10" applyNumberFormat="0" applyFill="0" applyAlignment="0" applyProtection="0"/>
    <xf numFmtId="0" fontId="32" fillId="0" borderId="11" applyNumberFormat="0" applyFill="0" applyAlignment="0" applyProtection="0"/>
    <xf numFmtId="0" fontId="21" fillId="6" borderId="0" applyNumberFormat="0" applyBorder="0" applyAlignment="0" applyProtection="0"/>
    <xf numFmtId="0" fontId="8" fillId="0" borderId="12" applyBorder="0">
      <alignment vertical="center"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12">
      <alignment vertical="center"/>
      <protection/>
    </xf>
    <xf numFmtId="0" fontId="34" fillId="0" borderId="0" applyNumberFormat="0" applyFill="0" applyBorder="0" applyAlignment="0" applyProtection="0"/>
    <xf numFmtId="0" fontId="22" fillId="12" borderId="13" applyNumberFormat="0" applyAlignment="0" applyProtection="0"/>
    <xf numFmtId="0" fontId="23" fillId="33" borderId="13" applyNumberForma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</cellStyleXfs>
  <cellXfs count="131">
    <xf numFmtId="0" fontId="0" fillId="0" borderId="0" xfId="0" applyAlignment="1">
      <alignment/>
    </xf>
    <xf numFmtId="4" fontId="4" fillId="0" borderId="15" xfId="74" applyNumberFormat="1" applyFont="1" applyBorder="1" applyAlignment="1">
      <alignment horizontal="right" vertical="center"/>
      <protection/>
    </xf>
    <xf numFmtId="4" fontId="4" fillId="0" borderId="16" xfId="74" applyNumberFormat="1" applyFont="1" applyBorder="1" applyAlignment="1">
      <alignment horizontal="right" vertical="center"/>
      <protection/>
    </xf>
    <xf numFmtId="4" fontId="4" fillId="0" borderId="17" xfId="74" applyNumberFormat="1" applyFont="1" applyBorder="1" applyAlignment="1">
      <alignment horizontal="right" vertical="center"/>
      <protection/>
    </xf>
    <xf numFmtId="4" fontId="4" fillId="0" borderId="18" xfId="74" applyNumberFormat="1" applyFont="1" applyBorder="1" applyAlignment="1">
      <alignment horizontal="right" vertical="center"/>
      <protection/>
    </xf>
    <xf numFmtId="4" fontId="4" fillId="0" borderId="19" xfId="74" applyNumberFormat="1" applyFont="1" applyBorder="1" applyAlignment="1">
      <alignment horizontal="right" vertical="center"/>
      <protection/>
    </xf>
    <xf numFmtId="4" fontId="4" fillId="0" borderId="12" xfId="74" applyNumberFormat="1" applyFont="1" applyBorder="1" applyAlignment="1">
      <alignment horizontal="right" vertical="center"/>
      <protection/>
    </xf>
    <xf numFmtId="4" fontId="4" fillId="0" borderId="20" xfId="74" applyNumberFormat="1" applyFont="1" applyBorder="1" applyAlignment="1">
      <alignment horizontal="right" vertical="center"/>
      <protection/>
    </xf>
    <xf numFmtId="4" fontId="4" fillId="0" borderId="21" xfId="74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6" xfId="0" applyFont="1" applyBorder="1" applyAlignment="1" applyProtection="1">
      <alignment horizontal="centerContinuous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33" xfId="74" applyFont="1" applyBorder="1" applyAlignment="1">
      <alignment horizontal="left" vertical="center"/>
      <protection/>
    </xf>
    <xf numFmtId="0" fontId="4" fillId="0" borderId="34" xfId="74" applyFont="1" applyBorder="1" applyAlignment="1">
      <alignment horizontal="left" vertical="center"/>
      <protection/>
    </xf>
    <xf numFmtId="0" fontId="4" fillId="0" borderId="34" xfId="74" applyFont="1" applyBorder="1" applyAlignment="1">
      <alignment horizontal="right" vertical="center"/>
      <protection/>
    </xf>
    <xf numFmtId="0" fontId="4" fillId="0" borderId="35" xfId="74" applyFont="1" applyBorder="1" applyAlignment="1">
      <alignment horizontal="left" vertical="center"/>
      <protection/>
    </xf>
    <xf numFmtId="0" fontId="4" fillId="0" borderId="36" xfId="74" applyFont="1" applyBorder="1" applyAlignment="1">
      <alignment horizontal="left" vertical="center"/>
      <protection/>
    </xf>
    <xf numFmtId="0" fontId="4" fillId="0" borderId="37" xfId="74" applyFont="1" applyBorder="1" applyAlignment="1">
      <alignment horizontal="left" vertical="center"/>
      <protection/>
    </xf>
    <xf numFmtId="0" fontId="4" fillId="0" borderId="37" xfId="74" applyFont="1" applyBorder="1" applyAlignment="1">
      <alignment horizontal="right" vertical="center"/>
      <protection/>
    </xf>
    <xf numFmtId="0" fontId="4" fillId="0" borderId="38" xfId="74" applyFont="1" applyBorder="1" applyAlignment="1">
      <alignment horizontal="left" vertical="center"/>
      <protection/>
    </xf>
    <xf numFmtId="0" fontId="4" fillId="0" borderId="39" xfId="74" applyFont="1" applyBorder="1" applyAlignment="1">
      <alignment horizontal="left" vertical="center"/>
      <protection/>
    </xf>
    <xf numFmtId="0" fontId="4" fillId="0" borderId="40" xfId="74" applyFont="1" applyBorder="1" applyAlignment="1">
      <alignment horizontal="left" vertical="center"/>
      <protection/>
    </xf>
    <xf numFmtId="0" fontId="4" fillId="0" borderId="40" xfId="74" applyFont="1" applyBorder="1" applyAlignment="1">
      <alignment horizontal="right" vertical="center"/>
      <protection/>
    </xf>
    <xf numFmtId="0" fontId="4" fillId="0" borderId="41" xfId="74" applyFont="1" applyBorder="1" applyAlignment="1">
      <alignment horizontal="left" vertical="center"/>
      <protection/>
    </xf>
    <xf numFmtId="0" fontId="4" fillId="0" borderId="42" xfId="74" applyFont="1" applyBorder="1" applyAlignment="1">
      <alignment horizontal="left" vertical="center"/>
      <protection/>
    </xf>
    <xf numFmtId="0" fontId="4" fillId="0" borderId="43" xfId="74" applyFont="1" applyBorder="1" applyAlignment="1">
      <alignment horizontal="right" vertical="center"/>
      <protection/>
    </xf>
    <xf numFmtId="0" fontId="4" fillId="0" borderId="43" xfId="74" applyFont="1" applyBorder="1" applyAlignment="1">
      <alignment horizontal="left" vertical="center"/>
      <protection/>
    </xf>
    <xf numFmtId="0" fontId="4" fillId="0" borderId="44" xfId="74" applyFont="1" applyBorder="1" applyAlignment="1">
      <alignment horizontal="left" vertical="center"/>
      <protection/>
    </xf>
    <xf numFmtId="0" fontId="4" fillId="0" borderId="45" xfId="74" applyFont="1" applyBorder="1" applyAlignment="1">
      <alignment horizontal="left" vertical="center"/>
      <protection/>
    </xf>
    <xf numFmtId="0" fontId="4" fillId="0" borderId="46" xfId="74" applyFont="1" applyBorder="1" applyAlignment="1">
      <alignment horizontal="right" vertical="center"/>
      <protection/>
    </xf>
    <xf numFmtId="0" fontId="4" fillId="0" borderId="46" xfId="74" applyFont="1" applyBorder="1" applyAlignment="1">
      <alignment horizontal="left" vertical="center"/>
      <protection/>
    </xf>
    <xf numFmtId="0" fontId="4" fillId="0" borderId="47" xfId="74" applyFont="1" applyBorder="1" applyAlignment="1">
      <alignment horizontal="left" vertical="center"/>
      <protection/>
    </xf>
    <xf numFmtId="0" fontId="4" fillId="0" borderId="48" xfId="74" applyFont="1" applyBorder="1" applyAlignment="1">
      <alignment horizontal="left" vertical="center"/>
      <protection/>
    </xf>
    <xf numFmtId="0" fontId="4" fillId="0" borderId="49" xfId="74" applyFont="1" applyBorder="1" applyAlignment="1">
      <alignment horizontal="left" vertical="center"/>
      <protection/>
    </xf>
    <xf numFmtId="0" fontId="4" fillId="0" borderId="50" xfId="74" applyFont="1" applyBorder="1" applyAlignment="1">
      <alignment horizontal="left" vertical="center"/>
      <protection/>
    </xf>
    <xf numFmtId="0" fontId="4" fillId="0" borderId="51" xfId="74" applyFont="1" applyBorder="1" applyAlignment="1">
      <alignment horizontal="left" vertical="center"/>
      <protection/>
    </xf>
    <xf numFmtId="0" fontId="4" fillId="0" borderId="52" xfId="74" applyFont="1" applyBorder="1" applyAlignment="1">
      <alignment horizontal="left" vertical="center"/>
      <protection/>
    </xf>
    <xf numFmtId="0" fontId="4" fillId="0" borderId="52" xfId="74" applyFont="1" applyBorder="1" applyAlignment="1">
      <alignment horizontal="center" vertical="center"/>
      <protection/>
    </xf>
    <xf numFmtId="0" fontId="4" fillId="0" borderId="53" xfId="74" applyFont="1" applyBorder="1" applyAlignment="1">
      <alignment horizontal="center" vertical="center"/>
      <protection/>
    </xf>
    <xf numFmtId="0" fontId="4" fillId="0" borderId="54" xfId="74" applyFont="1" applyBorder="1" applyAlignment="1">
      <alignment horizontal="center" vertical="center"/>
      <protection/>
    </xf>
    <xf numFmtId="0" fontId="4" fillId="0" borderId="55" xfId="74" applyFont="1" applyBorder="1" applyAlignment="1">
      <alignment horizontal="center" vertical="center"/>
      <protection/>
    </xf>
    <xf numFmtId="0" fontId="4" fillId="0" borderId="56" xfId="74" applyFont="1" applyBorder="1" applyAlignment="1">
      <alignment horizontal="center" vertical="center"/>
      <protection/>
    </xf>
    <xf numFmtId="0" fontId="4" fillId="0" borderId="57" xfId="74" applyFont="1" applyBorder="1" applyAlignment="1">
      <alignment horizontal="center" vertical="center"/>
      <protection/>
    </xf>
    <xf numFmtId="0" fontId="4" fillId="0" borderId="21" xfId="74" applyFont="1" applyBorder="1" applyAlignment="1">
      <alignment horizontal="left" vertical="center"/>
      <protection/>
    </xf>
    <xf numFmtId="0" fontId="4" fillId="0" borderId="58" xfId="74" applyFont="1" applyBorder="1" applyAlignment="1">
      <alignment horizontal="left" vertical="center"/>
      <protection/>
    </xf>
    <xf numFmtId="0" fontId="4" fillId="0" borderId="59" xfId="74" applyFont="1" applyBorder="1" applyAlignment="1">
      <alignment horizontal="center" vertical="center"/>
      <protection/>
    </xf>
    <xf numFmtId="0" fontId="4" fillId="0" borderId="12" xfId="74" applyFont="1" applyBorder="1" applyAlignment="1">
      <alignment horizontal="left" vertical="center"/>
      <protection/>
    </xf>
    <xf numFmtId="0" fontId="4" fillId="0" borderId="60" xfId="74" applyFont="1" applyBorder="1" applyAlignment="1">
      <alignment horizontal="left" vertical="center"/>
      <protection/>
    </xf>
    <xf numFmtId="0" fontId="4" fillId="0" borderId="61" xfId="74" applyFont="1" applyBorder="1" applyAlignment="1">
      <alignment horizontal="center" vertical="center"/>
      <protection/>
    </xf>
    <xf numFmtId="0" fontId="4" fillId="0" borderId="18" xfId="74" applyFont="1" applyBorder="1" applyAlignment="1">
      <alignment horizontal="left" vertical="center"/>
      <protection/>
    </xf>
    <xf numFmtId="0" fontId="4" fillId="0" borderId="62" xfId="74" applyFont="1" applyBorder="1" applyAlignment="1">
      <alignment horizontal="center" vertical="center"/>
      <protection/>
    </xf>
    <xf numFmtId="0" fontId="4" fillId="0" borderId="63" xfId="74" applyFont="1" applyBorder="1" applyAlignment="1">
      <alignment horizontal="left" vertical="center"/>
      <protection/>
    </xf>
    <xf numFmtId="10" fontId="4" fillId="0" borderId="63" xfId="74" applyNumberFormat="1" applyFont="1" applyBorder="1" applyAlignment="1">
      <alignment horizontal="right" vertical="center"/>
      <protection/>
    </xf>
    <xf numFmtId="0" fontId="4" fillId="0" borderId="17" xfId="74" applyFont="1" applyBorder="1" applyAlignment="1">
      <alignment horizontal="left" vertical="center"/>
      <protection/>
    </xf>
    <xf numFmtId="0" fontId="4" fillId="0" borderId="62" xfId="74" applyFont="1" applyBorder="1" applyAlignment="1">
      <alignment horizontal="right" vertical="center"/>
      <protection/>
    </xf>
    <xf numFmtId="0" fontId="4" fillId="0" borderId="64" xfId="74" applyFont="1" applyBorder="1" applyAlignment="1">
      <alignment horizontal="center" vertical="center"/>
      <protection/>
    </xf>
    <xf numFmtId="0" fontId="4" fillId="0" borderId="65" xfId="74" applyFont="1" applyBorder="1" applyAlignment="1">
      <alignment horizontal="left" vertical="center"/>
      <protection/>
    </xf>
    <xf numFmtId="0" fontId="4" fillId="0" borderId="65" xfId="74" applyFont="1" applyBorder="1" applyAlignment="1">
      <alignment horizontal="right" vertical="center"/>
      <protection/>
    </xf>
    <xf numFmtId="0" fontId="4" fillId="0" borderId="66" xfId="74" applyFont="1" applyBorder="1" applyAlignment="1">
      <alignment horizontal="right" vertical="center"/>
      <protection/>
    </xf>
    <xf numFmtId="3" fontId="4" fillId="0" borderId="0" xfId="74" applyNumberFormat="1" applyFont="1" applyBorder="1" applyAlignment="1">
      <alignment horizontal="right" vertical="center"/>
      <protection/>
    </xf>
    <xf numFmtId="0" fontId="4" fillId="0" borderId="64" xfId="74" applyFont="1" applyBorder="1" applyAlignment="1">
      <alignment horizontal="left"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4" fillId="0" borderId="0" xfId="74" applyFont="1" applyBorder="1" applyAlignment="1">
      <alignment horizontal="left" vertical="center"/>
      <protection/>
    </xf>
    <xf numFmtId="0" fontId="4" fillId="0" borderId="67" xfId="74" applyFont="1" applyBorder="1" applyAlignment="1">
      <alignment horizontal="right" vertical="center"/>
      <protection/>
    </xf>
    <xf numFmtId="0" fontId="4" fillId="0" borderId="68" xfId="74" applyFont="1" applyBorder="1" applyAlignment="1">
      <alignment horizontal="right" vertical="center"/>
      <protection/>
    </xf>
    <xf numFmtId="3" fontId="4" fillId="0" borderId="67" xfId="74" applyNumberFormat="1" applyFont="1" applyBorder="1" applyAlignment="1">
      <alignment horizontal="right" vertical="center"/>
      <protection/>
    </xf>
    <xf numFmtId="3" fontId="4" fillId="0" borderId="69" xfId="74" applyNumberFormat="1" applyFont="1" applyBorder="1" applyAlignment="1">
      <alignment horizontal="right" vertical="center"/>
      <protection/>
    </xf>
    <xf numFmtId="0" fontId="4" fillId="0" borderId="70" xfId="74" applyFont="1" applyBorder="1" applyAlignment="1">
      <alignment horizontal="left" vertical="center"/>
      <protection/>
    </xf>
    <xf numFmtId="0" fontId="4" fillId="0" borderId="65" xfId="74" applyFont="1" applyBorder="1" applyAlignment="1">
      <alignment horizontal="center" vertical="center"/>
      <protection/>
    </xf>
    <xf numFmtId="0" fontId="4" fillId="0" borderId="71" xfId="74" applyFont="1" applyBorder="1" applyAlignment="1">
      <alignment horizontal="center" vertical="center"/>
      <protection/>
    </xf>
    <xf numFmtId="0" fontId="4" fillId="0" borderId="72" xfId="74" applyFont="1" applyBorder="1" applyAlignment="1">
      <alignment horizontal="left" vertical="center"/>
      <protection/>
    </xf>
    <xf numFmtId="0" fontId="4" fillId="0" borderId="0" xfId="74" applyFont="1">
      <alignment/>
      <protection/>
    </xf>
    <xf numFmtId="0" fontId="4" fillId="0" borderId="0" xfId="74" applyFont="1" applyAlignment="1">
      <alignment horizontal="left" vertical="center"/>
      <protection/>
    </xf>
    <xf numFmtId="0" fontId="4" fillId="0" borderId="54" xfId="74" applyFont="1" applyBorder="1" applyAlignment="1">
      <alignment horizontal="left" vertical="center"/>
      <protection/>
    </xf>
    <xf numFmtId="0" fontId="6" fillId="0" borderId="73" xfId="74" applyFont="1" applyBorder="1" applyAlignment="1">
      <alignment horizontal="center" vertical="center"/>
      <protection/>
    </xf>
    <xf numFmtId="0" fontId="6" fillId="0" borderId="74" xfId="74" applyFont="1" applyBorder="1" applyAlignment="1">
      <alignment horizontal="center" vertical="center"/>
      <protection/>
    </xf>
    <xf numFmtId="0" fontId="4" fillId="0" borderId="75" xfId="74" applyFont="1" applyBorder="1" applyAlignment="1">
      <alignment horizontal="left" vertical="center"/>
      <protection/>
    </xf>
    <xf numFmtId="182" fontId="4" fillId="0" borderId="76" xfId="74" applyNumberFormat="1" applyFont="1" applyBorder="1" applyAlignment="1">
      <alignment horizontal="right" vertical="center"/>
      <protection/>
    </xf>
    <xf numFmtId="0" fontId="4" fillId="0" borderId="17" xfId="74" applyFont="1" applyBorder="1" applyAlignment="1">
      <alignment horizontal="right" vertical="center"/>
      <protection/>
    </xf>
    <xf numFmtId="0" fontId="4" fillId="0" borderId="77" xfId="74" applyNumberFormat="1" applyFont="1" applyBorder="1" applyAlignment="1">
      <alignment horizontal="left" vertical="center"/>
      <protection/>
    </xf>
    <xf numFmtId="10" fontId="4" fillId="0" borderId="46" xfId="74" applyNumberFormat="1" applyFont="1" applyBorder="1" applyAlignment="1">
      <alignment horizontal="right" vertical="center"/>
      <protection/>
    </xf>
    <xf numFmtId="10" fontId="4" fillId="0" borderId="37" xfId="74" applyNumberFormat="1" applyFont="1" applyBorder="1" applyAlignment="1">
      <alignment horizontal="right" vertical="center"/>
      <protection/>
    </xf>
    <xf numFmtId="10" fontId="4" fillId="0" borderId="78" xfId="74" applyNumberFormat="1" applyFont="1" applyBorder="1" applyAlignment="1">
      <alignment horizontal="right" vertical="center"/>
      <protection/>
    </xf>
    <xf numFmtId="0" fontId="4" fillId="0" borderId="33" xfId="74" applyFont="1" applyBorder="1" applyAlignment="1">
      <alignment horizontal="right" vertical="center"/>
      <protection/>
    </xf>
    <xf numFmtId="0" fontId="4" fillId="0" borderId="45" xfId="74" applyFont="1" applyBorder="1" applyAlignment="1">
      <alignment horizontal="right" vertical="center"/>
      <protection/>
    </xf>
    <xf numFmtId="0" fontId="4" fillId="0" borderId="48" xfId="74" applyFont="1" applyBorder="1" applyAlignment="1">
      <alignment horizontal="right" vertical="center"/>
      <protection/>
    </xf>
    <xf numFmtId="0" fontId="4" fillId="0" borderId="49" xfId="74" applyFont="1" applyBorder="1" applyAlignment="1">
      <alignment horizontal="right" vertical="center"/>
      <protection/>
    </xf>
    <xf numFmtId="0" fontId="4" fillId="0" borderId="79" xfId="0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4" fillId="0" borderId="80" xfId="0" applyNumberFormat="1" applyFont="1" applyBorder="1" applyAlignment="1" applyProtection="1">
      <alignment horizontal="center"/>
      <protection/>
    </xf>
    <xf numFmtId="0" fontId="4" fillId="0" borderId="27" xfId="0" applyNumberFormat="1" applyFont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 horizontal="center"/>
      <protection/>
    </xf>
    <xf numFmtId="0" fontId="4" fillId="0" borderId="81" xfId="0" applyNumberFormat="1" applyFont="1" applyBorder="1" applyAlignment="1" applyProtection="1">
      <alignment horizontal="center"/>
      <protection/>
    </xf>
    <xf numFmtId="0" fontId="4" fillId="0" borderId="0" xfId="73" applyFont="1">
      <alignment/>
      <protection/>
    </xf>
    <xf numFmtId="0" fontId="6" fillId="0" borderId="0" xfId="73" applyFont="1">
      <alignment/>
      <protection/>
    </xf>
    <xf numFmtId="49" fontId="6" fillId="0" borderId="0" xfId="73" applyNumberFormat="1" applyFont="1">
      <alignment/>
      <protection/>
    </xf>
    <xf numFmtId="0" fontId="5" fillId="0" borderId="0" xfId="73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95" fontId="4" fillId="0" borderId="0" xfId="0" applyNumberFormat="1" applyFont="1" applyAlignment="1" applyProtection="1">
      <alignment/>
      <protection/>
    </xf>
    <xf numFmtId="3" fontId="4" fillId="0" borderId="82" xfId="74" applyNumberFormat="1" applyFont="1" applyBorder="1" applyAlignment="1">
      <alignment horizontal="right" vertical="center"/>
      <protection/>
    </xf>
    <xf numFmtId="3" fontId="4" fillId="0" borderId="68" xfId="74" applyNumberFormat="1" applyFont="1" applyBorder="1" applyAlignment="1">
      <alignment horizontal="right" vertical="center"/>
      <protection/>
    </xf>
    <xf numFmtId="3" fontId="4" fillId="0" borderId="83" xfId="74" applyNumberFormat="1" applyFont="1" applyBorder="1" applyAlignment="1">
      <alignment horizontal="right" vertical="center"/>
      <protection/>
    </xf>
    <xf numFmtId="3" fontId="4" fillId="0" borderId="35" xfId="74" applyNumberFormat="1" applyFont="1" applyBorder="1" applyAlignment="1">
      <alignment horizontal="right" vertical="center"/>
      <protection/>
    </xf>
    <xf numFmtId="3" fontId="4" fillId="0" borderId="47" xfId="74" applyNumberFormat="1" applyFont="1" applyBorder="1" applyAlignment="1">
      <alignment horizontal="right" vertical="center"/>
      <protection/>
    </xf>
    <xf numFmtId="3" fontId="4" fillId="0" borderId="50" xfId="74" applyNumberFormat="1" applyFont="1" applyBorder="1" applyAlignment="1">
      <alignment horizontal="right" vertical="center"/>
      <protection/>
    </xf>
    <xf numFmtId="4" fontId="4" fillId="0" borderId="63" xfId="74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81" fontId="6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</cellXfs>
  <cellStyles count="9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Chybně" xfId="61"/>
    <cellStyle name="Kontrolná bunka" xfId="62"/>
    <cellStyle name="Kontrolní buňka" xfId="63"/>
    <cellStyle name="Currency" xfId="64"/>
    <cellStyle name="Currency [0]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e_KLs" xfId="73"/>
    <cellStyle name="normálne_KLv" xfId="74"/>
    <cellStyle name="Percent" xfId="75"/>
    <cellStyle name="Poznámka" xfId="76"/>
    <cellStyle name="Prepojená bunka" xfId="77"/>
    <cellStyle name="Propojená buňka" xfId="78"/>
    <cellStyle name="Spolu" xfId="79"/>
    <cellStyle name="Správně" xfId="80"/>
    <cellStyle name="TEXT" xfId="81"/>
    <cellStyle name="Text upozornění" xfId="82"/>
    <cellStyle name="Text upozornenia" xfId="83"/>
    <cellStyle name="TEXT1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H7" sqref="H7"/>
    </sheetView>
  </sheetViews>
  <sheetFormatPr defaultColWidth="9.140625" defaultRowHeight="12.75"/>
  <cols>
    <col min="1" max="1" width="0.71875" style="90" customWidth="1"/>
    <col min="2" max="2" width="3.7109375" style="90" customWidth="1"/>
    <col min="3" max="3" width="6.8515625" style="90" customWidth="1"/>
    <col min="4" max="6" width="14.00390625" style="90" customWidth="1"/>
    <col min="7" max="7" width="3.8515625" style="90" customWidth="1"/>
    <col min="8" max="8" width="17.7109375" style="90" customWidth="1"/>
    <col min="9" max="9" width="8.7109375" style="90" customWidth="1"/>
    <col min="10" max="10" width="14.00390625" style="90" customWidth="1"/>
    <col min="11" max="11" width="2.28125" style="90" customWidth="1"/>
    <col min="12" max="12" width="6.8515625" style="90" customWidth="1"/>
    <col min="13" max="23" width="9.140625" style="90" customWidth="1"/>
    <col min="24" max="25" width="5.7109375" style="90" customWidth="1"/>
    <col min="26" max="26" width="6.57421875" style="90" customWidth="1"/>
    <col min="27" max="27" width="21.421875" style="90" customWidth="1"/>
    <col min="28" max="28" width="4.28125" style="90" customWidth="1"/>
    <col min="29" max="29" width="8.28125" style="90" customWidth="1"/>
    <col min="30" max="30" width="8.7109375" style="90" customWidth="1"/>
    <col min="31" max="16384" width="9.140625" style="90" customWidth="1"/>
  </cols>
  <sheetData>
    <row r="1" spans="2:30" ht="28.5" customHeight="1" thickBot="1">
      <c r="B1" s="91"/>
      <c r="C1" s="91"/>
      <c r="D1" s="91"/>
      <c r="F1" s="116" t="str">
        <f>CONCATENATE(AA2," ",AB2," ",AC2," ",AD2)</f>
        <v>Krycí list rozpočtu v EUR  </v>
      </c>
      <c r="G1" s="91"/>
      <c r="H1" s="91"/>
      <c r="I1" s="91"/>
      <c r="J1" s="91"/>
      <c r="Z1" s="113" t="s">
        <v>4</v>
      </c>
      <c r="AA1" s="113" t="s">
        <v>5</v>
      </c>
      <c r="AB1" s="113" t="s">
        <v>6</v>
      </c>
      <c r="AC1" s="113" t="s">
        <v>7</v>
      </c>
      <c r="AD1" s="113" t="s">
        <v>8</v>
      </c>
    </row>
    <row r="2" spans="2:30" ht="18" customHeight="1" thickTop="1">
      <c r="B2" s="31"/>
      <c r="C2" s="32" t="s">
        <v>251</v>
      </c>
      <c r="D2" s="32"/>
      <c r="E2" s="32"/>
      <c r="F2" s="32"/>
      <c r="G2" s="33" t="s">
        <v>9</v>
      </c>
      <c r="H2" s="32" t="s">
        <v>96</v>
      </c>
      <c r="I2" s="32"/>
      <c r="J2" s="34"/>
      <c r="Z2" s="113" t="s">
        <v>10</v>
      </c>
      <c r="AA2" s="114" t="s">
        <v>11</v>
      </c>
      <c r="AB2" s="114" t="s">
        <v>94</v>
      </c>
      <c r="AC2" s="114"/>
      <c r="AD2" s="115"/>
    </row>
    <row r="3" spans="2:30" ht="18" customHeight="1">
      <c r="B3" s="35"/>
      <c r="C3" s="36"/>
      <c r="D3" s="36"/>
      <c r="E3" s="36"/>
      <c r="F3" s="36"/>
      <c r="G3" s="37" t="s">
        <v>97</v>
      </c>
      <c r="H3" s="36"/>
      <c r="I3" s="36"/>
      <c r="J3" s="38"/>
      <c r="Z3" s="113" t="s">
        <v>13</v>
      </c>
      <c r="AA3" s="114" t="s">
        <v>14</v>
      </c>
      <c r="AB3" s="114" t="s">
        <v>12</v>
      </c>
      <c r="AC3" s="114" t="s">
        <v>15</v>
      </c>
      <c r="AD3" s="115" t="s">
        <v>16</v>
      </c>
    </row>
    <row r="4" spans="2:30" ht="18" customHeight="1">
      <c r="B4" s="39"/>
      <c r="C4" s="40"/>
      <c r="D4" s="40"/>
      <c r="E4" s="40"/>
      <c r="F4" s="40"/>
      <c r="G4" s="41"/>
      <c r="H4" s="40"/>
      <c r="I4" s="40"/>
      <c r="J4" s="42"/>
      <c r="Z4" s="113" t="s">
        <v>17</v>
      </c>
      <c r="AA4" s="114" t="s">
        <v>18</v>
      </c>
      <c r="AB4" s="114" t="s">
        <v>12</v>
      </c>
      <c r="AC4" s="114"/>
      <c r="AD4" s="115"/>
    </row>
    <row r="5" spans="2:30" ht="18" customHeight="1" thickBot="1">
      <c r="B5" s="43"/>
      <c r="C5" s="45" t="s">
        <v>253</v>
      </c>
      <c r="D5" s="45"/>
      <c r="E5" s="45" t="s">
        <v>19</v>
      </c>
      <c r="F5" s="44"/>
      <c r="G5" s="44" t="s">
        <v>20</v>
      </c>
      <c r="H5" s="45"/>
      <c r="I5" s="44" t="s">
        <v>21</v>
      </c>
      <c r="J5" s="46"/>
      <c r="Z5" s="113" t="s">
        <v>22</v>
      </c>
      <c r="AA5" s="114" t="s">
        <v>14</v>
      </c>
      <c r="AB5" s="114" t="s">
        <v>12</v>
      </c>
      <c r="AC5" s="114" t="s">
        <v>15</v>
      </c>
      <c r="AD5" s="115" t="s">
        <v>16</v>
      </c>
    </row>
    <row r="6" spans="2:10" ht="18" customHeight="1" thickTop="1">
      <c r="B6" s="31"/>
      <c r="C6" s="32" t="s">
        <v>1</v>
      </c>
      <c r="D6" s="32" t="s">
        <v>98</v>
      </c>
      <c r="E6" s="32"/>
      <c r="F6" s="32"/>
      <c r="G6" s="32" t="s">
        <v>23</v>
      </c>
      <c r="H6" s="32"/>
      <c r="I6" s="32"/>
      <c r="J6" s="34"/>
    </row>
    <row r="7" spans="2:10" ht="18" customHeight="1">
      <c r="B7" s="47"/>
      <c r="C7" s="48"/>
      <c r="D7" s="49" t="s">
        <v>99</v>
      </c>
      <c r="E7" s="49"/>
      <c r="F7" s="49"/>
      <c r="G7" s="49" t="s">
        <v>24</v>
      </c>
      <c r="H7" s="49"/>
      <c r="I7" s="49"/>
      <c r="J7" s="50"/>
    </row>
    <row r="8" spans="2:10" ht="18" customHeight="1">
      <c r="B8" s="35"/>
      <c r="C8" s="36" t="s">
        <v>0</v>
      </c>
      <c r="D8" s="36" t="s">
        <v>100</v>
      </c>
      <c r="E8" s="36"/>
      <c r="F8" s="36"/>
      <c r="G8" s="36" t="s">
        <v>23</v>
      </c>
      <c r="H8" s="36"/>
      <c r="I8" s="36"/>
      <c r="J8" s="38"/>
    </row>
    <row r="9" spans="2:10" ht="18" customHeight="1">
      <c r="B9" s="39"/>
      <c r="C9" s="41"/>
      <c r="D9" s="40" t="s">
        <v>99</v>
      </c>
      <c r="E9" s="40"/>
      <c r="F9" s="40"/>
      <c r="G9" s="49" t="s">
        <v>24</v>
      </c>
      <c r="H9" s="40"/>
      <c r="I9" s="40"/>
      <c r="J9" s="42"/>
    </row>
    <row r="10" spans="2:10" ht="18" customHeight="1">
      <c r="B10" s="35"/>
      <c r="C10" s="36" t="s">
        <v>25</v>
      </c>
      <c r="D10" s="36" t="s">
        <v>101</v>
      </c>
      <c r="E10" s="36"/>
      <c r="F10" s="36"/>
      <c r="G10" s="36" t="s">
        <v>23</v>
      </c>
      <c r="H10" s="36"/>
      <c r="I10" s="36"/>
      <c r="J10" s="38"/>
    </row>
    <row r="11" spans="2:10" ht="18" customHeight="1" thickBot="1">
      <c r="B11" s="51"/>
      <c r="C11" s="52"/>
      <c r="D11" s="52" t="s">
        <v>99</v>
      </c>
      <c r="E11" s="52"/>
      <c r="F11" s="52"/>
      <c r="G11" s="52" t="s">
        <v>24</v>
      </c>
      <c r="H11" s="52"/>
      <c r="I11" s="52"/>
      <c r="J11" s="53"/>
    </row>
    <row r="12" spans="2:10" ht="18" customHeight="1" thickTop="1">
      <c r="B12" s="102">
        <v>1</v>
      </c>
      <c r="C12" s="32" t="s">
        <v>102</v>
      </c>
      <c r="D12" s="32"/>
      <c r="E12" s="32"/>
      <c r="F12" s="120">
        <f>IF(B12&lt;&gt;0,ROUND($J$31/B12,0),0)</f>
        <v>0</v>
      </c>
      <c r="G12" s="33">
        <v>1</v>
      </c>
      <c r="H12" s="32" t="s">
        <v>105</v>
      </c>
      <c r="I12" s="32"/>
      <c r="J12" s="123"/>
    </row>
    <row r="13" spans="2:10" ht="18" customHeight="1">
      <c r="B13" s="103">
        <v>1</v>
      </c>
      <c r="C13" s="49" t="s">
        <v>103</v>
      </c>
      <c r="D13" s="49"/>
      <c r="E13" s="49"/>
      <c r="F13" s="121">
        <f>IF(B13&lt;&gt;0,ROUND($J$31/B13,0),0)</f>
        <v>0</v>
      </c>
      <c r="G13" s="48"/>
      <c r="H13" s="49"/>
      <c r="I13" s="49"/>
      <c r="J13" s="124"/>
    </row>
    <row r="14" spans="2:10" ht="18" customHeight="1" thickBot="1">
      <c r="B14" s="104">
        <v>1</v>
      </c>
      <c r="C14" s="52" t="s">
        <v>104</v>
      </c>
      <c r="D14" s="52"/>
      <c r="E14" s="52"/>
      <c r="F14" s="122">
        <f>IF(B14&lt;&gt;0,ROUND($J$31/B14,0),0)</f>
        <v>0</v>
      </c>
      <c r="G14" s="105"/>
      <c r="H14" s="52"/>
      <c r="I14" s="52"/>
      <c r="J14" s="125"/>
    </row>
    <row r="15" spans="2:10" ht="18" customHeight="1" thickTop="1">
      <c r="B15" s="93" t="s">
        <v>26</v>
      </c>
      <c r="C15" s="55" t="s">
        <v>27</v>
      </c>
      <c r="D15" s="56" t="s">
        <v>28</v>
      </c>
      <c r="E15" s="56" t="s">
        <v>29</v>
      </c>
      <c r="F15" s="57" t="s">
        <v>30</v>
      </c>
      <c r="G15" s="93" t="s">
        <v>31</v>
      </c>
      <c r="H15" s="58" t="s">
        <v>32</v>
      </c>
      <c r="I15" s="59"/>
      <c r="J15" s="60"/>
    </row>
    <row r="16" spans="2:10" ht="18" customHeight="1">
      <c r="B16" s="61">
        <v>1</v>
      </c>
      <c r="C16" s="62" t="s">
        <v>33</v>
      </c>
      <c r="D16" s="8">
        <f>Prehlad!H35</f>
        <v>0</v>
      </c>
      <c r="E16" s="8">
        <f>Prehlad!I35</f>
        <v>0</v>
      </c>
      <c r="F16" s="1">
        <f>D16+E16</f>
        <v>0</v>
      </c>
      <c r="G16" s="61">
        <v>6</v>
      </c>
      <c r="H16" s="63" t="s">
        <v>106</v>
      </c>
      <c r="I16" s="98"/>
      <c r="J16" s="1"/>
    </row>
    <row r="17" spans="2:10" ht="18" customHeight="1">
      <c r="B17" s="64">
        <v>2</v>
      </c>
      <c r="C17" s="65" t="s">
        <v>34</v>
      </c>
      <c r="D17" s="6">
        <f>Prehlad!H56</f>
        <v>0</v>
      </c>
      <c r="E17" s="6">
        <f>Prehlad!I56</f>
        <v>0</v>
      </c>
      <c r="F17" s="1">
        <f>D17+E17</f>
        <v>0</v>
      </c>
      <c r="G17" s="64">
        <v>7</v>
      </c>
      <c r="H17" s="66" t="s">
        <v>107</v>
      </c>
      <c r="I17" s="36"/>
      <c r="J17" s="7"/>
    </row>
    <row r="18" spans="2:10" ht="18" customHeight="1">
      <c r="B18" s="64">
        <v>3</v>
      </c>
      <c r="C18" s="65" t="s">
        <v>35</v>
      </c>
      <c r="D18" s="6"/>
      <c r="E18" s="6"/>
      <c r="F18" s="1">
        <f>D18+E18</f>
        <v>0</v>
      </c>
      <c r="G18" s="64">
        <v>8</v>
      </c>
      <c r="H18" s="66" t="s">
        <v>108</v>
      </c>
      <c r="I18" s="36"/>
      <c r="J18" s="7"/>
    </row>
    <row r="19" spans="2:10" ht="18" customHeight="1" thickBot="1">
      <c r="B19" s="64">
        <v>4</v>
      </c>
      <c r="C19" s="65" t="s">
        <v>36</v>
      </c>
      <c r="D19" s="6"/>
      <c r="E19" s="6"/>
      <c r="F19" s="5">
        <f>D19+E19</f>
        <v>0</v>
      </c>
      <c r="G19" s="64">
        <v>9</v>
      </c>
      <c r="H19" s="66" t="s">
        <v>2</v>
      </c>
      <c r="I19" s="36"/>
      <c r="J19" s="7"/>
    </row>
    <row r="20" spans="2:10" ht="18" customHeight="1" thickBot="1">
      <c r="B20" s="67">
        <v>5</v>
      </c>
      <c r="C20" s="68" t="s">
        <v>37</v>
      </c>
      <c r="D20" s="4">
        <f>SUM(D16:D19)</f>
        <v>0</v>
      </c>
      <c r="E20" s="3">
        <f>SUM(E16:E19)</f>
        <v>0</v>
      </c>
      <c r="F20" s="2">
        <f>SUM(F16:F19)</f>
        <v>0</v>
      </c>
      <c r="G20" s="69">
        <v>10</v>
      </c>
      <c r="I20" s="97" t="s">
        <v>38</v>
      </c>
      <c r="J20" s="2"/>
    </row>
    <row r="21" spans="2:10" ht="18" customHeight="1" thickTop="1">
      <c r="B21" s="93" t="s">
        <v>39</v>
      </c>
      <c r="C21" s="92"/>
      <c r="D21" s="59" t="s">
        <v>40</v>
      </c>
      <c r="E21" s="59"/>
      <c r="F21" s="60"/>
      <c r="G21" s="93" t="s">
        <v>41</v>
      </c>
      <c r="H21" s="58" t="s">
        <v>42</v>
      </c>
      <c r="I21" s="59"/>
      <c r="J21" s="60"/>
    </row>
    <row r="22" spans="2:10" ht="18" customHeight="1">
      <c r="B22" s="61">
        <v>11</v>
      </c>
      <c r="C22" s="63" t="s">
        <v>109</v>
      </c>
      <c r="D22" s="99" t="s">
        <v>2</v>
      </c>
      <c r="E22" s="101">
        <v>0</v>
      </c>
      <c r="F22" s="1">
        <v>0</v>
      </c>
      <c r="G22" s="64">
        <v>16</v>
      </c>
      <c r="H22" s="66" t="s">
        <v>43</v>
      </c>
      <c r="I22" s="70"/>
      <c r="J22" s="7"/>
    </row>
    <row r="23" spans="2:10" ht="18" customHeight="1">
      <c r="B23" s="64">
        <v>12</v>
      </c>
      <c r="C23" s="66" t="s">
        <v>110</v>
      </c>
      <c r="D23" s="100"/>
      <c r="E23" s="71">
        <v>0</v>
      </c>
      <c r="F23" s="7">
        <v>0</v>
      </c>
      <c r="G23" s="64">
        <v>17</v>
      </c>
      <c r="H23" s="66" t="s">
        <v>112</v>
      </c>
      <c r="I23" s="70"/>
      <c r="J23" s="7"/>
    </row>
    <row r="24" spans="2:10" ht="18" customHeight="1">
      <c r="B24" s="64">
        <v>13</v>
      </c>
      <c r="C24" s="66" t="s">
        <v>111</v>
      </c>
      <c r="D24" s="100"/>
      <c r="E24" s="71">
        <v>0</v>
      </c>
      <c r="F24" s="7">
        <v>0</v>
      </c>
      <c r="G24" s="64">
        <v>18</v>
      </c>
      <c r="H24" s="66" t="s">
        <v>113</v>
      </c>
      <c r="I24" s="70"/>
      <c r="J24" s="7"/>
    </row>
    <row r="25" spans="2:10" ht="18" customHeight="1" thickBot="1">
      <c r="B25" s="64">
        <v>14</v>
      </c>
      <c r="C25" s="66" t="s">
        <v>2</v>
      </c>
      <c r="D25" s="100"/>
      <c r="E25" s="71">
        <v>0</v>
      </c>
      <c r="F25" s="7">
        <v>0</v>
      </c>
      <c r="G25" s="64">
        <v>19</v>
      </c>
      <c r="H25" s="66" t="s">
        <v>2</v>
      </c>
      <c r="I25" s="70"/>
      <c r="J25" s="7"/>
    </row>
    <row r="26" spans="2:10" ht="18" customHeight="1" thickBot="1">
      <c r="B26" s="67">
        <v>15</v>
      </c>
      <c r="C26" s="72"/>
      <c r="D26" s="73"/>
      <c r="E26" s="73" t="s">
        <v>44</v>
      </c>
      <c r="F26" s="2">
        <f>SUM(F22:F25)</f>
        <v>0</v>
      </c>
      <c r="G26" s="67">
        <v>20</v>
      </c>
      <c r="H26" s="72"/>
      <c r="I26" s="73" t="s">
        <v>45</v>
      </c>
      <c r="J26" s="2"/>
    </row>
    <row r="27" spans="2:10" ht="18" customHeight="1" thickTop="1">
      <c r="B27" s="74"/>
      <c r="C27" s="75" t="s">
        <v>46</v>
      </c>
      <c r="D27" s="76"/>
      <c r="E27" s="77" t="s">
        <v>47</v>
      </c>
      <c r="F27" s="78"/>
      <c r="G27" s="93" t="s">
        <v>48</v>
      </c>
      <c r="H27" s="58" t="s">
        <v>49</v>
      </c>
      <c r="I27" s="59"/>
      <c r="J27" s="60"/>
    </row>
    <row r="28" spans="2:10" ht="18" customHeight="1">
      <c r="B28" s="79"/>
      <c r="C28" s="80"/>
      <c r="D28" s="81"/>
      <c r="E28" s="82"/>
      <c r="F28" s="78"/>
      <c r="G28" s="61">
        <v>21</v>
      </c>
      <c r="H28" s="63"/>
      <c r="I28" s="83" t="s">
        <v>50</v>
      </c>
      <c r="J28" s="1"/>
    </row>
    <row r="29" spans="2:10" ht="18" customHeight="1">
      <c r="B29" s="79"/>
      <c r="C29" s="81" t="s">
        <v>51</v>
      </c>
      <c r="D29" s="81"/>
      <c r="E29" s="84"/>
      <c r="F29" s="78"/>
      <c r="G29" s="64">
        <v>22</v>
      </c>
      <c r="H29" s="66" t="s">
        <v>114</v>
      </c>
      <c r="I29" s="126">
        <f>J28-I30</f>
        <v>0</v>
      </c>
      <c r="J29" s="7"/>
    </row>
    <row r="30" spans="2:10" ht="18" customHeight="1" thickBot="1">
      <c r="B30" s="35"/>
      <c r="C30" s="36" t="s">
        <v>52</v>
      </c>
      <c r="D30" s="36"/>
      <c r="E30" s="84"/>
      <c r="F30" s="78"/>
      <c r="G30" s="64">
        <v>23</v>
      </c>
      <c r="H30" s="66" t="s">
        <v>115</v>
      </c>
      <c r="I30" s="126">
        <f>SUMIF(Prehlad!O11:O9999,0,Prehlad!J11:J9999)</f>
        <v>0</v>
      </c>
      <c r="J30" s="7"/>
    </row>
    <row r="31" spans="2:10" ht="18" customHeight="1" thickBot="1">
      <c r="B31" s="79"/>
      <c r="C31" s="81"/>
      <c r="D31" s="81"/>
      <c r="E31" s="84"/>
      <c r="F31" s="78"/>
      <c r="G31" s="67">
        <v>24</v>
      </c>
      <c r="H31" s="72"/>
      <c r="I31" s="73" t="s">
        <v>53</v>
      </c>
      <c r="J31" s="2"/>
    </row>
    <row r="32" spans="2:10" ht="18" customHeight="1" thickBot="1" thickTop="1">
      <c r="B32" s="74"/>
      <c r="C32" s="81"/>
      <c r="D32" s="78"/>
      <c r="E32" s="85"/>
      <c r="F32" s="78"/>
      <c r="G32" s="94" t="s">
        <v>54</v>
      </c>
      <c r="H32" s="95" t="s">
        <v>116</v>
      </c>
      <c r="I32" s="54"/>
      <c r="J32" s="96">
        <v>0</v>
      </c>
    </row>
    <row r="33" spans="2:10" ht="18" customHeight="1" thickTop="1">
      <c r="B33" s="86"/>
      <c r="C33" s="87"/>
      <c r="D33" s="75" t="s">
        <v>55</v>
      </c>
      <c r="E33" s="87"/>
      <c r="F33" s="87"/>
      <c r="G33" s="87"/>
      <c r="H33" s="87" t="s">
        <v>56</v>
      </c>
      <c r="I33" s="87"/>
      <c r="J33" s="88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89"/>
    </row>
    <row r="35" spans="2:10" ht="18" customHeight="1">
      <c r="B35" s="79"/>
      <c r="C35" s="81" t="s">
        <v>51</v>
      </c>
      <c r="D35" s="81"/>
      <c r="E35" s="81"/>
      <c r="F35" s="80"/>
      <c r="G35" s="81" t="s">
        <v>51</v>
      </c>
      <c r="H35" s="81"/>
      <c r="I35" s="81"/>
      <c r="J35" s="89"/>
    </row>
    <row r="36" spans="2:10" ht="18" customHeight="1">
      <c r="B36" s="35"/>
      <c r="C36" s="36" t="s">
        <v>52</v>
      </c>
      <c r="D36" s="36"/>
      <c r="E36" s="36"/>
      <c r="F36" s="37"/>
      <c r="G36" s="36" t="s">
        <v>52</v>
      </c>
      <c r="H36" s="36"/>
      <c r="I36" s="36"/>
      <c r="J36" s="38"/>
    </row>
    <row r="37" spans="2:10" ht="18" customHeight="1">
      <c r="B37" s="79"/>
      <c r="C37" s="81" t="s">
        <v>47</v>
      </c>
      <c r="D37" s="81"/>
      <c r="E37" s="81"/>
      <c r="F37" s="80"/>
      <c r="G37" s="81" t="s">
        <v>47</v>
      </c>
      <c r="H37" s="81"/>
      <c r="I37" s="81"/>
      <c r="J37" s="89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89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89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89"/>
    </row>
    <row r="41" spans="2:10" ht="18" customHeight="1" thickBot="1">
      <c r="B41" s="51"/>
      <c r="C41" s="52"/>
      <c r="D41" s="52"/>
      <c r="E41" s="52"/>
      <c r="F41" s="52"/>
      <c r="G41" s="52"/>
      <c r="H41" s="52"/>
      <c r="I41" s="52"/>
      <c r="J41" s="53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39.8515625" style="9" customWidth="1"/>
    <col min="2" max="2" width="9.28125" style="14" customWidth="1"/>
    <col min="3" max="3" width="9.140625" style="14" customWidth="1"/>
    <col min="4" max="4" width="9.00390625" style="14" customWidth="1"/>
    <col min="5" max="5" width="12.140625" style="15" customWidth="1"/>
    <col min="6" max="6" width="7.00390625" style="13" customWidth="1"/>
    <col min="7" max="7" width="9.140625" style="13" customWidth="1"/>
    <col min="8" max="23" width="9.140625" style="9" customWidth="1"/>
    <col min="24" max="25" width="5.7109375" style="9" customWidth="1"/>
    <col min="26" max="26" width="6.57421875" style="9" customWidth="1"/>
    <col min="27" max="27" width="24.28125" style="9" customWidth="1"/>
    <col min="28" max="28" width="4.28125" style="9" customWidth="1"/>
    <col min="29" max="29" width="8.28125" style="9" customWidth="1"/>
    <col min="30" max="30" width="8.7109375" style="9" customWidth="1"/>
    <col min="31" max="16384" width="9.140625" style="9" customWidth="1"/>
  </cols>
  <sheetData>
    <row r="1" spans="1:30" ht="12.75">
      <c r="A1" s="30" t="s">
        <v>91</v>
      </c>
      <c r="C1" s="9"/>
      <c r="E1" s="30" t="s">
        <v>249</v>
      </c>
      <c r="F1" s="9"/>
      <c r="G1" s="9"/>
      <c r="Z1" s="113" t="s">
        <v>4</v>
      </c>
      <c r="AA1" s="113" t="s">
        <v>5</v>
      </c>
      <c r="AB1" s="113" t="s">
        <v>6</v>
      </c>
      <c r="AC1" s="113" t="s">
        <v>7</v>
      </c>
      <c r="AD1" s="113" t="s">
        <v>8</v>
      </c>
    </row>
    <row r="2" spans="1:30" ht="12.75">
      <c r="A2" s="30" t="s">
        <v>92</v>
      </c>
      <c r="C2" s="9"/>
      <c r="E2" s="30" t="s">
        <v>93</v>
      </c>
      <c r="F2" s="9"/>
      <c r="G2" s="9"/>
      <c r="Z2" s="113" t="s">
        <v>10</v>
      </c>
      <c r="AA2" s="114" t="s">
        <v>57</v>
      </c>
      <c r="AB2" s="114" t="s">
        <v>94</v>
      </c>
      <c r="AC2" s="114"/>
      <c r="AD2" s="115"/>
    </row>
    <row r="3" spans="1:30" ht="12.75">
      <c r="A3" s="30" t="s">
        <v>95</v>
      </c>
      <c r="C3" s="9"/>
      <c r="E3" s="30" t="s">
        <v>250</v>
      </c>
      <c r="F3" s="9"/>
      <c r="G3" s="9"/>
      <c r="Z3" s="113" t="s">
        <v>13</v>
      </c>
      <c r="AA3" s="114" t="s">
        <v>58</v>
      </c>
      <c r="AB3" s="114" t="s">
        <v>12</v>
      </c>
      <c r="AC3" s="114" t="s">
        <v>15</v>
      </c>
      <c r="AD3" s="115" t="s">
        <v>16</v>
      </c>
    </row>
    <row r="4" spans="2:30" ht="12.75">
      <c r="B4" s="9"/>
      <c r="C4" s="9"/>
      <c r="D4" s="9"/>
      <c r="E4" s="9"/>
      <c r="F4" s="9"/>
      <c r="G4" s="9"/>
      <c r="Z4" s="113" t="s">
        <v>17</v>
      </c>
      <c r="AA4" s="114" t="s">
        <v>59</v>
      </c>
      <c r="AB4" s="114" t="s">
        <v>12</v>
      </c>
      <c r="AC4" s="114"/>
      <c r="AD4" s="115"/>
    </row>
    <row r="5" spans="1:30" ht="12.75">
      <c r="A5" s="30" t="s">
        <v>251</v>
      </c>
      <c r="B5" s="9"/>
      <c r="C5" s="9"/>
      <c r="D5" s="9"/>
      <c r="E5" s="9"/>
      <c r="F5" s="9"/>
      <c r="G5" s="9"/>
      <c r="Z5" s="113" t="s">
        <v>22</v>
      </c>
      <c r="AA5" s="114" t="s">
        <v>58</v>
      </c>
      <c r="AB5" s="114" t="s">
        <v>12</v>
      </c>
      <c r="AC5" s="114" t="s">
        <v>15</v>
      </c>
      <c r="AD5" s="115" t="s">
        <v>16</v>
      </c>
    </row>
    <row r="6" spans="1:7" ht="12.75">
      <c r="A6" s="30"/>
      <c r="B6" s="9"/>
      <c r="C6" s="9"/>
      <c r="D6" s="9"/>
      <c r="E6" s="9"/>
      <c r="F6" s="9"/>
      <c r="G6" s="9"/>
    </row>
    <row r="7" spans="1:7" ht="12.75">
      <c r="A7" s="30"/>
      <c r="B7" s="9"/>
      <c r="C7" s="9"/>
      <c r="D7" s="9"/>
      <c r="E7" s="9"/>
      <c r="F7" s="9"/>
      <c r="G7" s="9"/>
    </row>
    <row r="8" spans="2:7" ht="14.25" thickBot="1">
      <c r="B8" s="12" t="str">
        <f>CONCATENATE(AA2," ",AB2," ",AC2," ",AD2)</f>
        <v>Rekapitulácia rozpočtu v EUR  </v>
      </c>
      <c r="G8" s="9"/>
    </row>
    <row r="9" spans="1:7" ht="13.5" thickTop="1">
      <c r="A9" s="17" t="s">
        <v>60</v>
      </c>
      <c r="B9" s="18" t="s">
        <v>61</v>
      </c>
      <c r="C9" s="18" t="s">
        <v>62</v>
      </c>
      <c r="D9" s="18" t="s">
        <v>63</v>
      </c>
      <c r="E9" s="27" t="s">
        <v>64</v>
      </c>
      <c r="F9" s="28" t="s">
        <v>65</v>
      </c>
      <c r="G9" s="9"/>
    </row>
    <row r="10" spans="1:7" ht="13.5" thickBot="1">
      <c r="A10" s="22"/>
      <c r="B10" s="23" t="s">
        <v>66</v>
      </c>
      <c r="C10" s="23" t="s">
        <v>29</v>
      </c>
      <c r="D10" s="23"/>
      <c r="E10" s="23" t="s">
        <v>63</v>
      </c>
      <c r="F10" s="29" t="s">
        <v>63</v>
      </c>
      <c r="G10" s="118"/>
    </row>
    <row r="11" ht="13.5" thickTop="1"/>
    <row r="12" spans="1:4" ht="12.75">
      <c r="A12" s="9" t="s">
        <v>118</v>
      </c>
      <c r="B12" s="14">
        <f>Prehlad!H18</f>
        <v>0</v>
      </c>
      <c r="C12" s="14">
        <f>Prehlad!I18</f>
        <v>0</v>
      </c>
      <c r="D12" s="14">
        <f>Prehlad!J18</f>
        <v>0</v>
      </c>
    </row>
    <row r="13" spans="1:4" ht="12.75">
      <c r="A13" s="9" t="s">
        <v>131</v>
      </c>
      <c r="B13" s="14">
        <f>Prehlad!H33</f>
        <v>0</v>
      </c>
      <c r="C13" s="14">
        <f>Prehlad!I33</f>
        <v>0</v>
      </c>
      <c r="D13" s="14">
        <f>Prehlad!J33</f>
        <v>0</v>
      </c>
    </row>
    <row r="14" spans="1:4" ht="12.75">
      <c r="A14" s="9" t="s">
        <v>163</v>
      </c>
      <c r="B14" s="14">
        <f>Prehlad!H35</f>
        <v>0</v>
      </c>
      <c r="C14" s="14">
        <f>Prehlad!I35</f>
        <v>0</v>
      </c>
      <c r="D14" s="14">
        <f>Prehlad!J35</f>
        <v>0</v>
      </c>
    </row>
    <row r="16" spans="1:4" ht="12.75">
      <c r="A16" s="9" t="s">
        <v>165</v>
      </c>
      <c r="B16" s="14">
        <f>Prehlad!H46</f>
        <v>0</v>
      </c>
      <c r="C16" s="14">
        <f>Prehlad!I46</f>
        <v>0</v>
      </c>
      <c r="D16" s="14">
        <f>Prehlad!J46</f>
        <v>0</v>
      </c>
    </row>
    <row r="17" spans="1:4" ht="12.75">
      <c r="A17" s="9" t="s">
        <v>185</v>
      </c>
      <c r="B17" s="14">
        <f>Prehlad!H50</f>
        <v>0</v>
      </c>
      <c r="C17" s="14">
        <f>Prehlad!I50</f>
        <v>0</v>
      </c>
      <c r="D17" s="14">
        <f>Prehlad!J50</f>
        <v>0</v>
      </c>
    </row>
    <row r="18" spans="1:4" ht="12.75">
      <c r="A18" s="9" t="s">
        <v>190</v>
      </c>
      <c r="B18" s="14">
        <f>Prehlad!H54</f>
        <v>0</v>
      </c>
      <c r="C18" s="14">
        <f>Prehlad!I54</f>
        <v>0</v>
      </c>
      <c r="D18" s="14">
        <f>Prehlad!J54</f>
        <v>0</v>
      </c>
    </row>
    <row r="19" spans="1:4" ht="12.75">
      <c r="A19" s="9" t="s">
        <v>195</v>
      </c>
      <c r="B19" s="14">
        <f>Prehlad!H56</f>
        <v>0</v>
      </c>
      <c r="C19" s="14">
        <f>Prehlad!I56</f>
        <v>0</v>
      </c>
      <c r="D19" s="14">
        <f>Prehlad!J56</f>
        <v>0</v>
      </c>
    </row>
    <row r="21" spans="1:4" ht="12.75">
      <c r="A21" s="9" t="s">
        <v>196</v>
      </c>
      <c r="B21" s="14">
        <f>Prehlad!H81</f>
        <v>0</v>
      </c>
      <c r="C21" s="14">
        <f>Prehlad!I81</f>
        <v>0</v>
      </c>
      <c r="D21" s="14">
        <f>Prehlad!J81</f>
        <v>0</v>
      </c>
    </row>
    <row r="22" spans="1:4" ht="12.75">
      <c r="A22" s="9" t="s">
        <v>245</v>
      </c>
      <c r="B22" s="14">
        <f>Prehlad!H83</f>
        <v>0</v>
      </c>
      <c r="C22" s="14">
        <f>Prehlad!I83</f>
        <v>0</v>
      </c>
      <c r="D22" s="14">
        <f>Prehlad!J83</f>
        <v>0</v>
      </c>
    </row>
    <row r="25" spans="1:4" ht="12.75">
      <c r="A25" s="9" t="s">
        <v>246</v>
      </c>
      <c r="B25" s="14">
        <f>Prehlad!H85</f>
        <v>0</v>
      </c>
      <c r="C25" s="14">
        <f>Prehlad!I85</f>
        <v>0</v>
      </c>
      <c r="D25" s="14">
        <f>Prehlad!J85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W10" sqref="W10"/>
    </sheetView>
  </sheetViews>
  <sheetFormatPr defaultColWidth="9.140625" defaultRowHeight="12.75"/>
  <cols>
    <col min="1" max="1" width="4.140625" style="26" customWidth="1"/>
    <col min="2" max="2" width="5.00390625" style="10" customWidth="1"/>
    <col min="3" max="3" width="13.00390625" style="11" customWidth="1"/>
    <col min="4" max="4" width="35.7109375" style="9" customWidth="1"/>
    <col min="5" max="5" width="9.421875" style="13" customWidth="1"/>
    <col min="6" max="6" width="5.28125" style="9" customWidth="1"/>
    <col min="7" max="7" width="7.140625" style="14" customWidth="1"/>
    <col min="8" max="9" width="9.7109375" style="14" hidden="1" customWidth="1"/>
    <col min="10" max="10" width="7.00390625" style="14" customWidth="1"/>
    <col min="11" max="11" width="7.421875" style="15" hidden="1" customWidth="1"/>
    <col min="12" max="12" width="8.28125" style="15" hidden="1" customWidth="1"/>
    <col min="13" max="13" width="9.140625" style="13" hidden="1" customWidth="1"/>
    <col min="14" max="14" width="7.00390625" style="13" hidden="1" customWidth="1"/>
    <col min="15" max="15" width="3.57421875" style="9" customWidth="1"/>
    <col min="16" max="16" width="12.7109375" style="9" hidden="1" customWidth="1"/>
    <col min="17" max="19" width="13.28125" style="13" hidden="1" customWidth="1"/>
    <col min="20" max="20" width="10.57421875" style="118" hidden="1" customWidth="1"/>
    <col min="21" max="21" width="10.28125" style="118" hidden="1" customWidth="1"/>
    <col min="22" max="22" width="5.7109375" style="118" hidden="1" customWidth="1"/>
    <col min="23" max="23" width="9.140625" style="119" customWidth="1"/>
    <col min="24" max="25" width="5.7109375" style="9" customWidth="1"/>
    <col min="26" max="26" width="6.57421875" style="9" customWidth="1"/>
    <col min="27" max="27" width="24.8515625" style="9" customWidth="1"/>
    <col min="28" max="28" width="4.28125" style="9" customWidth="1"/>
    <col min="29" max="29" width="8.28125" style="9" customWidth="1"/>
    <col min="30" max="30" width="8.7109375" style="9" customWidth="1"/>
    <col min="31" max="16384" width="9.140625" style="9" customWidth="1"/>
  </cols>
  <sheetData>
    <row r="1" spans="1:30" ht="12.75">
      <c r="A1" s="30" t="s">
        <v>91</v>
      </c>
      <c r="B1" s="9"/>
      <c r="C1" s="9"/>
      <c r="E1" s="30" t="s">
        <v>247</v>
      </c>
      <c r="H1" s="9"/>
      <c r="I1" s="9"/>
      <c r="L1" s="9"/>
      <c r="M1" s="9"/>
      <c r="N1" s="9"/>
      <c r="T1" s="9"/>
      <c r="U1" s="9"/>
      <c r="V1" s="9"/>
      <c r="W1" s="9"/>
      <c r="Z1" s="113"/>
      <c r="AA1" s="113"/>
      <c r="AB1" s="113"/>
      <c r="AC1" s="113"/>
      <c r="AD1" s="113"/>
    </row>
    <row r="2" spans="1:30" ht="12.75">
      <c r="A2" s="30" t="s">
        <v>92</v>
      </c>
      <c r="B2" s="9"/>
      <c r="C2" s="9"/>
      <c r="E2" s="30" t="s">
        <v>93</v>
      </c>
      <c r="H2" s="16"/>
      <c r="I2" s="9"/>
      <c r="L2" s="9"/>
      <c r="M2" s="9"/>
      <c r="N2" s="9"/>
      <c r="T2" s="9"/>
      <c r="U2" s="9"/>
      <c r="V2" s="9"/>
      <c r="W2" s="9"/>
      <c r="Z2" s="113"/>
      <c r="AA2" s="114"/>
      <c r="AB2" s="114"/>
      <c r="AC2" s="114"/>
      <c r="AD2" s="115"/>
    </row>
    <row r="3" spans="1:30" ht="12.75">
      <c r="A3" s="30" t="s">
        <v>95</v>
      </c>
      <c r="B3" s="9"/>
      <c r="C3" s="9"/>
      <c r="E3" s="30" t="s">
        <v>248</v>
      </c>
      <c r="H3" s="9"/>
      <c r="I3" s="9"/>
      <c r="L3" s="9"/>
      <c r="M3" s="9"/>
      <c r="N3" s="9"/>
      <c r="T3" s="9"/>
      <c r="U3" s="9"/>
      <c r="V3" s="9"/>
      <c r="W3" s="9"/>
      <c r="Z3" s="113"/>
      <c r="AA3" s="114"/>
      <c r="AB3" s="114"/>
      <c r="AC3" s="114"/>
      <c r="AD3" s="115"/>
    </row>
    <row r="4" spans="1:30" ht="12.75">
      <c r="A4" s="9"/>
      <c r="B4" s="9"/>
      <c r="C4" s="9"/>
      <c r="E4" s="9"/>
      <c r="G4" s="9"/>
      <c r="H4" s="9"/>
      <c r="I4" s="9"/>
      <c r="J4" s="9"/>
      <c r="K4" s="9"/>
      <c r="L4" s="9"/>
      <c r="M4" s="9"/>
      <c r="N4" s="9"/>
      <c r="T4" s="9"/>
      <c r="U4" s="9"/>
      <c r="V4" s="9"/>
      <c r="W4" s="9"/>
      <c r="Z4" s="113"/>
      <c r="AA4" s="114"/>
      <c r="AB4" s="114"/>
      <c r="AC4" s="114"/>
      <c r="AD4" s="115"/>
    </row>
    <row r="5" spans="1:30" ht="12.75">
      <c r="A5" s="30" t="s">
        <v>252</v>
      </c>
      <c r="B5" s="9"/>
      <c r="C5" s="9"/>
      <c r="E5" s="9"/>
      <c r="G5" s="9"/>
      <c r="H5" s="9"/>
      <c r="I5" s="9"/>
      <c r="J5" s="9"/>
      <c r="K5" s="9"/>
      <c r="L5" s="9"/>
      <c r="M5" s="9"/>
      <c r="N5" s="9"/>
      <c r="T5" s="9"/>
      <c r="U5" s="9"/>
      <c r="V5" s="9"/>
      <c r="W5" s="9"/>
      <c r="Z5" s="113"/>
      <c r="AA5" s="114"/>
      <c r="AB5" s="114"/>
      <c r="AC5" s="114"/>
      <c r="AD5" s="115"/>
    </row>
    <row r="6" spans="1:23" ht="12.75">
      <c r="A6" s="30"/>
      <c r="B6" s="9"/>
      <c r="C6" s="9"/>
      <c r="E6" s="9"/>
      <c r="G6" s="9"/>
      <c r="H6" s="9"/>
      <c r="I6" s="9"/>
      <c r="J6" s="9"/>
      <c r="K6" s="9"/>
      <c r="L6" s="9"/>
      <c r="M6" s="9"/>
      <c r="N6" s="9"/>
      <c r="T6" s="9"/>
      <c r="U6" s="9"/>
      <c r="V6" s="9"/>
      <c r="W6" s="9"/>
    </row>
    <row r="7" spans="1:23" ht="12.75">
      <c r="A7" s="30"/>
      <c r="B7" s="9"/>
      <c r="C7" s="9"/>
      <c r="E7" s="9"/>
      <c r="G7" s="9"/>
      <c r="H7" s="9"/>
      <c r="I7" s="9"/>
      <c r="J7" s="9"/>
      <c r="K7" s="9"/>
      <c r="L7" s="9"/>
      <c r="M7" s="9"/>
      <c r="N7" s="9"/>
      <c r="T7" s="9"/>
      <c r="U7" s="9"/>
      <c r="V7" s="9"/>
      <c r="W7" s="9"/>
    </row>
    <row r="8" spans="1:23" ht="14.25" thickBot="1">
      <c r="A8" s="9"/>
      <c r="D8" s="12" t="str">
        <f>CONCATENATE(AA2," ",AB2," ",AC2," ",AD2)</f>
        <v>   </v>
      </c>
      <c r="T8" s="9"/>
      <c r="U8" s="9"/>
      <c r="V8" s="9"/>
      <c r="W8" s="9"/>
    </row>
    <row r="9" spans="1:23" ht="13.5" thickTop="1">
      <c r="A9" s="17" t="s">
        <v>67</v>
      </c>
      <c r="B9" s="18" t="s">
        <v>68</v>
      </c>
      <c r="C9" s="18" t="s">
        <v>69</v>
      </c>
      <c r="D9" s="18" t="s">
        <v>70</v>
      </c>
      <c r="E9" s="18" t="s">
        <v>71</v>
      </c>
      <c r="F9" s="18" t="s">
        <v>72</v>
      </c>
      <c r="G9" s="18" t="s">
        <v>73</v>
      </c>
      <c r="H9" s="18" t="s">
        <v>61</v>
      </c>
      <c r="I9" s="18" t="s">
        <v>62</v>
      </c>
      <c r="J9" s="18" t="s">
        <v>63</v>
      </c>
      <c r="K9" s="19" t="s">
        <v>64</v>
      </c>
      <c r="L9" s="20"/>
      <c r="M9" s="21" t="s">
        <v>65</v>
      </c>
      <c r="N9" s="20"/>
      <c r="O9" s="106" t="s">
        <v>3</v>
      </c>
      <c r="P9" s="107" t="s">
        <v>74</v>
      </c>
      <c r="Q9" s="108" t="s">
        <v>71</v>
      </c>
      <c r="R9" s="108" t="s">
        <v>71</v>
      </c>
      <c r="S9" s="109" t="s">
        <v>71</v>
      </c>
      <c r="T9" s="117" t="s">
        <v>75</v>
      </c>
      <c r="U9" s="117" t="s">
        <v>76</v>
      </c>
      <c r="V9" s="117" t="s">
        <v>77</v>
      </c>
      <c r="W9" s="9"/>
    </row>
    <row r="10" spans="1:23" ht="13.5" thickBot="1">
      <c r="A10" s="22" t="s">
        <v>78</v>
      </c>
      <c r="B10" s="23" t="s">
        <v>79</v>
      </c>
      <c r="C10" s="24"/>
      <c r="D10" s="23" t="s">
        <v>80</v>
      </c>
      <c r="E10" s="23" t="s">
        <v>81</v>
      </c>
      <c r="F10" s="23" t="s">
        <v>82</v>
      </c>
      <c r="G10" s="23" t="s">
        <v>83</v>
      </c>
      <c r="H10" s="23" t="s">
        <v>66</v>
      </c>
      <c r="I10" s="23" t="s">
        <v>29</v>
      </c>
      <c r="J10" s="23"/>
      <c r="K10" s="23" t="s">
        <v>73</v>
      </c>
      <c r="L10" s="23" t="s">
        <v>63</v>
      </c>
      <c r="M10" s="25" t="s">
        <v>73</v>
      </c>
      <c r="N10" s="23" t="s">
        <v>63</v>
      </c>
      <c r="O10" s="29" t="s">
        <v>84</v>
      </c>
      <c r="P10" s="110"/>
      <c r="Q10" s="111" t="s">
        <v>85</v>
      </c>
      <c r="R10" s="111" t="s">
        <v>86</v>
      </c>
      <c r="S10" s="112" t="s">
        <v>87</v>
      </c>
      <c r="T10" s="117" t="s">
        <v>88</v>
      </c>
      <c r="U10" s="117" t="s">
        <v>89</v>
      </c>
      <c r="V10" s="117" t="s">
        <v>90</v>
      </c>
      <c r="W10" s="118"/>
    </row>
    <row r="11" ht="13.5" thickTop="1"/>
    <row r="12" ht="12.75">
      <c r="B12" s="127" t="s">
        <v>117</v>
      </c>
    </row>
    <row r="13" ht="12.75">
      <c r="B13" s="11" t="s">
        <v>118</v>
      </c>
    </row>
    <row r="14" spans="1:22" ht="12.75">
      <c r="A14" s="26">
        <v>1</v>
      </c>
      <c r="B14" s="10" t="s">
        <v>119</v>
      </c>
      <c r="C14" s="11" t="s">
        <v>120</v>
      </c>
      <c r="D14" s="9" t="s">
        <v>121</v>
      </c>
      <c r="E14" s="13">
        <v>4.5</v>
      </c>
      <c r="F14" s="9" t="s">
        <v>122</v>
      </c>
      <c r="H14" s="14">
        <f>ROUND(E14*G14,2)</f>
        <v>0</v>
      </c>
      <c r="J14" s="14">
        <f>ROUND(E14*G14,2)</f>
        <v>0</v>
      </c>
      <c r="K14" s="15">
        <v>0.10704</v>
      </c>
      <c r="L14" s="15">
        <f>E14*K14</f>
        <v>0.48168</v>
      </c>
      <c r="O14" s="9">
        <v>20</v>
      </c>
      <c r="P14" s="9" t="s">
        <v>123</v>
      </c>
      <c r="T14" s="118" t="s">
        <v>2</v>
      </c>
      <c r="U14" s="118" t="s">
        <v>2</v>
      </c>
      <c r="V14" s="118" t="s">
        <v>48</v>
      </c>
    </row>
    <row r="15" spans="1:22" ht="12.75">
      <c r="A15" s="26">
        <v>2</v>
      </c>
      <c r="B15" s="10" t="s">
        <v>119</v>
      </c>
      <c r="C15" s="11" t="s">
        <v>124</v>
      </c>
      <c r="D15" s="9" t="s">
        <v>125</v>
      </c>
      <c r="E15" s="13">
        <v>4.5</v>
      </c>
      <c r="F15" s="9" t="s">
        <v>122</v>
      </c>
      <c r="H15" s="14">
        <f>ROUND(E15*G15,2)</f>
        <v>0</v>
      </c>
      <c r="J15" s="14">
        <f>ROUND(E15*G15,2)</f>
        <v>0</v>
      </c>
      <c r="K15" s="15">
        <v>0.0772</v>
      </c>
      <c r="L15" s="15">
        <f>E15*K15</f>
        <v>0.34740000000000004</v>
      </c>
      <c r="O15" s="9">
        <v>20</v>
      </c>
      <c r="P15" s="9" t="s">
        <v>123</v>
      </c>
      <c r="T15" s="118" t="s">
        <v>2</v>
      </c>
      <c r="U15" s="118" t="s">
        <v>2</v>
      </c>
      <c r="V15" s="118" t="s">
        <v>48</v>
      </c>
    </row>
    <row r="16" spans="1:22" ht="12.75">
      <c r="A16" s="26">
        <v>3</v>
      </c>
      <c r="B16" s="10" t="s">
        <v>119</v>
      </c>
      <c r="C16" s="11" t="s">
        <v>126</v>
      </c>
      <c r="D16" s="9" t="s">
        <v>127</v>
      </c>
      <c r="E16" s="13">
        <v>21.7</v>
      </c>
      <c r="F16" s="9" t="s">
        <v>122</v>
      </c>
      <c r="H16" s="14">
        <f>ROUND(E16*G16,2)</f>
        <v>0</v>
      </c>
      <c r="J16" s="14">
        <f>ROUND(E16*G16,2)</f>
        <v>0</v>
      </c>
      <c r="K16" s="15">
        <v>0.10704</v>
      </c>
      <c r="L16" s="15">
        <f>E16*K16</f>
        <v>2.322768</v>
      </c>
      <c r="O16" s="9">
        <v>20</v>
      </c>
      <c r="P16" s="9" t="s">
        <v>123</v>
      </c>
      <c r="T16" s="118" t="s">
        <v>2</v>
      </c>
      <c r="U16" s="118" t="s">
        <v>2</v>
      </c>
      <c r="V16" s="118" t="s">
        <v>48</v>
      </c>
    </row>
    <row r="17" spans="1:22" ht="12.75">
      <c r="A17" s="26">
        <v>4</v>
      </c>
      <c r="B17" s="10" t="s">
        <v>119</v>
      </c>
      <c r="C17" s="11" t="s">
        <v>128</v>
      </c>
      <c r="D17" s="9" t="s">
        <v>129</v>
      </c>
      <c r="E17" s="13">
        <v>21.7</v>
      </c>
      <c r="F17" s="9" t="s">
        <v>122</v>
      </c>
      <c r="H17" s="14">
        <f>ROUND(E17*G17,2)</f>
        <v>0</v>
      </c>
      <c r="J17" s="14">
        <f>ROUND(E17*G17,2)</f>
        <v>0</v>
      </c>
      <c r="K17" s="15">
        <v>0.06217</v>
      </c>
      <c r="L17" s="15">
        <f>E17*K17</f>
        <v>1.349089</v>
      </c>
      <c r="O17" s="9">
        <v>20</v>
      </c>
      <c r="P17" s="9" t="s">
        <v>123</v>
      </c>
      <c r="T17" s="118" t="s">
        <v>2</v>
      </c>
      <c r="U17" s="118" t="s">
        <v>2</v>
      </c>
      <c r="V17" s="118" t="s">
        <v>48</v>
      </c>
    </row>
    <row r="18" spans="4:14" ht="12.75">
      <c r="D18" s="26" t="s">
        <v>130</v>
      </c>
      <c r="E18" s="128">
        <f>J18</f>
        <v>0</v>
      </c>
      <c r="H18" s="128">
        <f>SUM(H12:H17)</f>
        <v>0</v>
      </c>
      <c r="I18" s="128">
        <f>SUM(I12:I17)</f>
        <v>0</v>
      </c>
      <c r="J18" s="128">
        <f>SUM(J12:J17)</f>
        <v>0</v>
      </c>
      <c r="L18" s="129">
        <f>SUM(L12:L17)</f>
        <v>4.500937</v>
      </c>
      <c r="N18" s="130">
        <f>SUM(N12:N17)</f>
        <v>0</v>
      </c>
    </row>
    <row r="20" ht="12.75">
      <c r="B20" s="11" t="s">
        <v>131</v>
      </c>
    </row>
    <row r="21" spans="1:22" ht="12.75">
      <c r="A21" s="26">
        <v>5</v>
      </c>
      <c r="B21" s="10" t="s">
        <v>132</v>
      </c>
      <c r="C21" s="11" t="s">
        <v>133</v>
      </c>
      <c r="D21" s="9" t="s">
        <v>134</v>
      </c>
      <c r="E21" s="13">
        <v>72.8</v>
      </c>
      <c r="F21" s="9" t="s">
        <v>122</v>
      </c>
      <c r="H21" s="14">
        <f aca="true" t="shared" si="0" ref="H21:H32">ROUND(E21*G21,2)</f>
        <v>0</v>
      </c>
      <c r="J21" s="14">
        <f aca="true" t="shared" si="1" ref="J21:J32">ROUND(E21*G21,2)</f>
        <v>0</v>
      </c>
      <c r="K21" s="15">
        <v>0.00127</v>
      </c>
      <c r="L21" s="15">
        <f>E21*K21</f>
        <v>0.092456</v>
      </c>
      <c r="O21" s="9">
        <v>20</v>
      </c>
      <c r="P21" s="9" t="s">
        <v>123</v>
      </c>
      <c r="T21" s="118" t="s">
        <v>2</v>
      </c>
      <c r="U21" s="118" t="s">
        <v>2</v>
      </c>
      <c r="V21" s="118" t="s">
        <v>48</v>
      </c>
    </row>
    <row r="22" spans="1:22" ht="12.75">
      <c r="A22" s="26">
        <v>6</v>
      </c>
      <c r="B22" s="10" t="s">
        <v>132</v>
      </c>
      <c r="C22" s="11" t="s">
        <v>135</v>
      </c>
      <c r="D22" s="9" t="s">
        <v>136</v>
      </c>
      <c r="E22" s="13">
        <v>892.8</v>
      </c>
      <c r="F22" s="9" t="s">
        <v>137</v>
      </c>
      <c r="H22" s="14">
        <f t="shared" si="0"/>
        <v>0</v>
      </c>
      <c r="J22" s="14">
        <f t="shared" si="1"/>
        <v>0</v>
      </c>
      <c r="O22" s="9">
        <v>20</v>
      </c>
      <c r="P22" s="9" t="s">
        <v>123</v>
      </c>
      <c r="T22" s="118" t="s">
        <v>2</v>
      </c>
      <c r="U22" s="118" t="s">
        <v>2</v>
      </c>
      <c r="V22" s="118" t="s">
        <v>48</v>
      </c>
    </row>
    <row r="23" spans="1:22" ht="12.75">
      <c r="A23" s="26">
        <v>7</v>
      </c>
      <c r="B23" s="10" t="s">
        <v>132</v>
      </c>
      <c r="C23" s="11" t="s">
        <v>138</v>
      </c>
      <c r="D23" s="9" t="s">
        <v>139</v>
      </c>
      <c r="E23" s="13">
        <v>892.8</v>
      </c>
      <c r="F23" s="9" t="s">
        <v>137</v>
      </c>
      <c r="H23" s="14">
        <f t="shared" si="0"/>
        <v>0</v>
      </c>
      <c r="J23" s="14">
        <f t="shared" si="1"/>
        <v>0</v>
      </c>
      <c r="O23" s="9">
        <v>20</v>
      </c>
      <c r="P23" s="9" t="s">
        <v>123</v>
      </c>
      <c r="T23" s="118" t="s">
        <v>2</v>
      </c>
      <c r="U23" s="118" t="s">
        <v>2</v>
      </c>
      <c r="V23" s="118" t="s">
        <v>48</v>
      </c>
    </row>
    <row r="24" spans="1:22" ht="12.75">
      <c r="A24" s="26">
        <v>8</v>
      </c>
      <c r="B24" s="10" t="s">
        <v>132</v>
      </c>
      <c r="C24" s="11" t="s">
        <v>140</v>
      </c>
      <c r="D24" s="9" t="s">
        <v>141</v>
      </c>
      <c r="E24" s="13">
        <v>892.8</v>
      </c>
      <c r="F24" s="9" t="s">
        <v>137</v>
      </c>
      <c r="H24" s="14">
        <f t="shared" si="0"/>
        <v>0</v>
      </c>
      <c r="J24" s="14">
        <f t="shared" si="1"/>
        <v>0</v>
      </c>
      <c r="O24" s="9">
        <v>20</v>
      </c>
      <c r="P24" s="9" t="s">
        <v>123</v>
      </c>
      <c r="T24" s="118" t="s">
        <v>2</v>
      </c>
      <c r="U24" s="118" t="s">
        <v>2</v>
      </c>
      <c r="V24" s="118" t="s">
        <v>48</v>
      </c>
    </row>
    <row r="25" spans="1:22" ht="12.75">
      <c r="A25" s="26">
        <v>9</v>
      </c>
      <c r="B25" s="10" t="s">
        <v>142</v>
      </c>
      <c r="C25" s="11" t="s">
        <v>143</v>
      </c>
      <c r="D25" s="9" t="s">
        <v>144</v>
      </c>
      <c r="E25" s="13">
        <v>10</v>
      </c>
      <c r="F25" s="9" t="s">
        <v>145</v>
      </c>
      <c r="H25" s="14">
        <f t="shared" si="0"/>
        <v>0</v>
      </c>
      <c r="J25" s="14">
        <f t="shared" si="1"/>
        <v>0</v>
      </c>
      <c r="K25" s="15">
        <v>0.0005</v>
      </c>
      <c r="L25" s="15">
        <f>E25*K25</f>
        <v>0.005</v>
      </c>
      <c r="M25" s="13">
        <v>0.018</v>
      </c>
      <c r="N25" s="13">
        <f>E25*M25</f>
        <v>0.18</v>
      </c>
      <c r="O25" s="9">
        <v>20</v>
      </c>
      <c r="P25" s="9" t="s">
        <v>123</v>
      </c>
      <c r="T25" s="118" t="s">
        <v>2</v>
      </c>
      <c r="U25" s="118" t="s">
        <v>2</v>
      </c>
      <c r="V25" s="118" t="s">
        <v>48</v>
      </c>
    </row>
    <row r="26" spans="1:22" ht="12.75">
      <c r="A26" s="26">
        <v>10</v>
      </c>
      <c r="B26" s="10" t="s">
        <v>142</v>
      </c>
      <c r="C26" s="11" t="s">
        <v>146</v>
      </c>
      <c r="D26" s="9" t="s">
        <v>147</v>
      </c>
      <c r="E26" s="13">
        <v>217</v>
      </c>
      <c r="F26" s="9" t="s">
        <v>148</v>
      </c>
      <c r="H26" s="14">
        <f t="shared" si="0"/>
        <v>0</v>
      </c>
      <c r="J26" s="14">
        <f t="shared" si="1"/>
        <v>0</v>
      </c>
      <c r="K26" s="15">
        <v>0.0005</v>
      </c>
      <c r="L26" s="15">
        <f>E26*K26</f>
        <v>0.1085</v>
      </c>
      <c r="M26" s="13">
        <v>0.002</v>
      </c>
      <c r="N26" s="13">
        <f>E26*M26</f>
        <v>0.434</v>
      </c>
      <c r="O26" s="9">
        <v>20</v>
      </c>
      <c r="P26" s="9" t="s">
        <v>123</v>
      </c>
      <c r="T26" s="118" t="s">
        <v>2</v>
      </c>
      <c r="U26" s="118" t="s">
        <v>2</v>
      </c>
      <c r="V26" s="118" t="s">
        <v>48</v>
      </c>
    </row>
    <row r="27" spans="1:22" ht="12.75">
      <c r="A27" s="26">
        <v>11</v>
      </c>
      <c r="B27" s="10" t="s">
        <v>142</v>
      </c>
      <c r="C27" s="11" t="s">
        <v>149</v>
      </c>
      <c r="D27" s="9" t="s">
        <v>150</v>
      </c>
      <c r="E27" s="13">
        <v>45</v>
      </c>
      <c r="F27" s="9" t="s">
        <v>148</v>
      </c>
      <c r="H27" s="14">
        <f t="shared" si="0"/>
        <v>0</v>
      </c>
      <c r="J27" s="14">
        <f t="shared" si="1"/>
        <v>0</v>
      </c>
      <c r="K27" s="15">
        <v>0.00103</v>
      </c>
      <c r="L27" s="15">
        <f>E27*K27</f>
        <v>0.04635</v>
      </c>
      <c r="M27" s="13">
        <v>0.002</v>
      </c>
      <c r="N27" s="13">
        <f>E27*M27</f>
        <v>0.09</v>
      </c>
      <c r="O27" s="9">
        <v>20</v>
      </c>
      <c r="P27" s="9" t="s">
        <v>123</v>
      </c>
      <c r="T27" s="118" t="s">
        <v>2</v>
      </c>
      <c r="U27" s="118" t="s">
        <v>2</v>
      </c>
      <c r="V27" s="118" t="s">
        <v>48</v>
      </c>
    </row>
    <row r="28" spans="1:22" ht="12.75">
      <c r="A28" s="26">
        <v>12</v>
      </c>
      <c r="B28" s="10" t="s">
        <v>142</v>
      </c>
      <c r="C28" s="11" t="s">
        <v>151</v>
      </c>
      <c r="D28" s="9" t="s">
        <v>152</v>
      </c>
      <c r="E28" s="13">
        <v>0.704</v>
      </c>
      <c r="F28" s="9" t="s">
        <v>153</v>
      </c>
      <c r="H28" s="14">
        <f t="shared" si="0"/>
        <v>0</v>
      </c>
      <c r="J28" s="14">
        <f t="shared" si="1"/>
        <v>0</v>
      </c>
      <c r="O28" s="9">
        <v>20</v>
      </c>
      <c r="P28" s="9" t="s">
        <v>123</v>
      </c>
      <c r="T28" s="118" t="s">
        <v>2</v>
      </c>
      <c r="U28" s="118" t="s">
        <v>2</v>
      </c>
      <c r="V28" s="118" t="s">
        <v>48</v>
      </c>
    </row>
    <row r="29" spans="1:22" ht="12.75">
      <c r="A29" s="26">
        <v>13</v>
      </c>
      <c r="B29" s="10" t="s">
        <v>142</v>
      </c>
      <c r="C29" s="11" t="s">
        <v>154</v>
      </c>
      <c r="D29" s="9" t="s">
        <v>155</v>
      </c>
      <c r="E29" s="13">
        <v>0.704</v>
      </c>
      <c r="F29" s="9" t="s">
        <v>153</v>
      </c>
      <c r="H29" s="14">
        <f t="shared" si="0"/>
        <v>0</v>
      </c>
      <c r="J29" s="14">
        <f t="shared" si="1"/>
        <v>0</v>
      </c>
      <c r="O29" s="9">
        <v>20</v>
      </c>
      <c r="P29" s="9" t="s">
        <v>123</v>
      </c>
      <c r="T29" s="118" t="s">
        <v>2</v>
      </c>
      <c r="U29" s="118" t="s">
        <v>2</v>
      </c>
      <c r="V29" s="118" t="s">
        <v>48</v>
      </c>
    </row>
    <row r="30" spans="1:22" ht="12.75">
      <c r="A30" s="26">
        <v>14</v>
      </c>
      <c r="B30" s="10" t="s">
        <v>142</v>
      </c>
      <c r="C30" s="11" t="s">
        <v>156</v>
      </c>
      <c r="D30" s="9" t="s">
        <v>157</v>
      </c>
      <c r="E30" s="13">
        <v>0.704</v>
      </c>
      <c r="F30" s="9" t="s">
        <v>153</v>
      </c>
      <c r="H30" s="14">
        <f t="shared" si="0"/>
        <v>0</v>
      </c>
      <c r="J30" s="14">
        <f t="shared" si="1"/>
        <v>0</v>
      </c>
      <c r="O30" s="9">
        <v>20</v>
      </c>
      <c r="P30" s="9" t="s">
        <v>123</v>
      </c>
      <c r="T30" s="118" t="s">
        <v>2</v>
      </c>
      <c r="U30" s="118" t="s">
        <v>2</v>
      </c>
      <c r="V30" s="118" t="s">
        <v>48</v>
      </c>
    </row>
    <row r="31" spans="1:22" ht="12.75">
      <c r="A31" s="26">
        <v>15</v>
      </c>
      <c r="B31" s="10" t="s">
        <v>142</v>
      </c>
      <c r="C31" s="11" t="s">
        <v>158</v>
      </c>
      <c r="D31" s="9" t="s">
        <v>159</v>
      </c>
      <c r="E31" s="13">
        <v>0.704</v>
      </c>
      <c r="F31" s="9" t="s">
        <v>153</v>
      </c>
      <c r="H31" s="14">
        <f t="shared" si="0"/>
        <v>0</v>
      </c>
      <c r="J31" s="14">
        <f t="shared" si="1"/>
        <v>0</v>
      </c>
      <c r="O31" s="9">
        <v>20</v>
      </c>
      <c r="P31" s="9" t="s">
        <v>123</v>
      </c>
      <c r="T31" s="118" t="s">
        <v>2</v>
      </c>
      <c r="U31" s="118" t="s">
        <v>2</v>
      </c>
      <c r="V31" s="118" t="s">
        <v>48</v>
      </c>
    </row>
    <row r="32" spans="1:22" ht="12.75">
      <c r="A32" s="26">
        <v>16</v>
      </c>
      <c r="B32" s="10" t="s">
        <v>119</v>
      </c>
      <c r="C32" s="11" t="s">
        <v>160</v>
      </c>
      <c r="D32" s="9" t="s">
        <v>161</v>
      </c>
      <c r="E32" s="13">
        <v>4.753</v>
      </c>
      <c r="F32" s="9" t="s">
        <v>153</v>
      </c>
      <c r="H32" s="14">
        <f t="shared" si="0"/>
        <v>0</v>
      </c>
      <c r="J32" s="14">
        <f t="shared" si="1"/>
        <v>0</v>
      </c>
      <c r="O32" s="9">
        <v>20</v>
      </c>
      <c r="P32" s="9" t="s">
        <v>123</v>
      </c>
      <c r="T32" s="118" t="s">
        <v>2</v>
      </c>
      <c r="U32" s="118" t="s">
        <v>2</v>
      </c>
      <c r="V32" s="118" t="s">
        <v>48</v>
      </c>
    </row>
    <row r="33" spans="4:14" ht="12.75">
      <c r="D33" s="26" t="s">
        <v>162</v>
      </c>
      <c r="E33" s="128">
        <f>J33</f>
        <v>0</v>
      </c>
      <c r="H33" s="128">
        <f>SUM(H20:H32)</f>
        <v>0</v>
      </c>
      <c r="I33" s="128">
        <f>SUM(I20:I32)</f>
        <v>0</v>
      </c>
      <c r="J33" s="128">
        <f>SUM(J20:J32)</f>
        <v>0</v>
      </c>
      <c r="L33" s="129">
        <f>SUM(L20:L32)</f>
        <v>0.25230600000000003</v>
      </c>
      <c r="N33" s="130">
        <f>SUM(N20:N32)</f>
        <v>0.704</v>
      </c>
    </row>
    <row r="35" spans="4:14" ht="12.75">
      <c r="D35" s="26" t="s">
        <v>163</v>
      </c>
      <c r="E35" s="130">
        <f>J35</f>
        <v>0</v>
      </c>
      <c r="H35" s="128">
        <f>+H18+H33</f>
        <v>0</v>
      </c>
      <c r="I35" s="128">
        <f>+I18+I33</f>
        <v>0</v>
      </c>
      <c r="J35" s="128">
        <f>+J18+J33</f>
        <v>0</v>
      </c>
      <c r="L35" s="129">
        <f>+L18+L33</f>
        <v>4.753243</v>
      </c>
      <c r="N35" s="130">
        <f>+N18+N33</f>
        <v>0.704</v>
      </c>
    </row>
    <row r="37" ht="12.75">
      <c r="B37" s="127" t="s">
        <v>164</v>
      </c>
    </row>
    <row r="38" ht="12.75">
      <c r="B38" s="11" t="s">
        <v>165</v>
      </c>
    </row>
    <row r="39" spans="1:22" ht="12.75">
      <c r="A39" s="26">
        <v>17</v>
      </c>
      <c r="B39" s="10" t="s">
        <v>166</v>
      </c>
      <c r="C39" s="11" t="s">
        <v>167</v>
      </c>
      <c r="D39" s="9" t="s">
        <v>168</v>
      </c>
      <c r="E39" s="13">
        <v>12.6</v>
      </c>
      <c r="F39" s="9" t="s">
        <v>122</v>
      </c>
      <c r="H39" s="14">
        <f>ROUND(E39*G39,2)</f>
        <v>0</v>
      </c>
      <c r="J39" s="14">
        <f aca="true" t="shared" si="2" ref="J39:J45">ROUND(E39*G39,2)</f>
        <v>0</v>
      </c>
      <c r="K39" s="15">
        <v>3E-05</v>
      </c>
      <c r="L39" s="15">
        <f>E39*K39</f>
        <v>0.00037799999999999997</v>
      </c>
      <c r="O39" s="9">
        <v>20</v>
      </c>
      <c r="P39" s="9" t="s">
        <v>123</v>
      </c>
      <c r="T39" s="118" t="s">
        <v>2</v>
      </c>
      <c r="U39" s="118" t="s">
        <v>2</v>
      </c>
      <c r="V39" s="118" t="s">
        <v>169</v>
      </c>
    </row>
    <row r="40" spans="1:22" ht="12.75">
      <c r="A40" s="26">
        <v>18</v>
      </c>
      <c r="B40" s="10" t="s">
        <v>166</v>
      </c>
      <c r="C40" s="11" t="s">
        <v>170</v>
      </c>
      <c r="D40" s="9" t="s">
        <v>171</v>
      </c>
      <c r="E40" s="13">
        <v>12.6</v>
      </c>
      <c r="F40" s="9" t="s">
        <v>122</v>
      </c>
      <c r="H40" s="14">
        <f>ROUND(E40*G40,2)</f>
        <v>0</v>
      </c>
      <c r="J40" s="14">
        <f t="shared" si="2"/>
        <v>0</v>
      </c>
      <c r="M40" s="13">
        <v>0.01</v>
      </c>
      <c r="N40" s="13">
        <f>E40*M40</f>
        <v>0.126</v>
      </c>
      <c r="O40" s="9">
        <v>20</v>
      </c>
      <c r="P40" s="9" t="s">
        <v>123</v>
      </c>
      <c r="T40" s="118" t="s">
        <v>2</v>
      </c>
      <c r="U40" s="118" t="s">
        <v>2</v>
      </c>
      <c r="V40" s="118" t="s">
        <v>169</v>
      </c>
    </row>
    <row r="41" spans="1:22" ht="12.75">
      <c r="A41" s="26">
        <v>19</v>
      </c>
      <c r="B41" s="10" t="s">
        <v>166</v>
      </c>
      <c r="C41" s="11" t="s">
        <v>172</v>
      </c>
      <c r="D41" s="9" t="s">
        <v>173</v>
      </c>
      <c r="E41" s="13">
        <v>49.6</v>
      </c>
      <c r="F41" s="9" t="s">
        <v>148</v>
      </c>
      <c r="H41" s="14">
        <f>ROUND(E41*G41,2)</f>
        <v>0</v>
      </c>
      <c r="J41" s="14">
        <f t="shared" si="2"/>
        <v>0</v>
      </c>
      <c r="K41" s="15">
        <v>4E-05</v>
      </c>
      <c r="L41" s="15">
        <f>E41*K41</f>
        <v>0.001984</v>
      </c>
      <c r="O41" s="9">
        <v>20</v>
      </c>
      <c r="P41" s="9" t="s">
        <v>123</v>
      </c>
      <c r="T41" s="118" t="s">
        <v>2</v>
      </c>
      <c r="U41" s="118" t="s">
        <v>2</v>
      </c>
      <c r="V41" s="118" t="s">
        <v>169</v>
      </c>
    </row>
    <row r="42" spans="1:22" ht="12.75">
      <c r="A42" s="26">
        <v>20</v>
      </c>
      <c r="B42" s="10" t="s">
        <v>166</v>
      </c>
      <c r="C42" s="11" t="s">
        <v>174</v>
      </c>
      <c r="D42" s="9" t="s">
        <v>175</v>
      </c>
      <c r="E42" s="13">
        <v>49.6</v>
      </c>
      <c r="F42" s="9" t="s">
        <v>122</v>
      </c>
      <c r="H42" s="14">
        <f>ROUND(E42*G42,2)</f>
        <v>0</v>
      </c>
      <c r="J42" s="14">
        <f t="shared" si="2"/>
        <v>0</v>
      </c>
      <c r="K42" s="15">
        <v>4E-05</v>
      </c>
      <c r="L42" s="15">
        <f>E42*K42</f>
        <v>0.001984</v>
      </c>
      <c r="O42" s="9">
        <v>20</v>
      </c>
      <c r="P42" s="9" t="s">
        <v>123</v>
      </c>
      <c r="T42" s="118" t="s">
        <v>2</v>
      </c>
      <c r="U42" s="118" t="s">
        <v>2</v>
      </c>
      <c r="V42" s="118" t="s">
        <v>169</v>
      </c>
    </row>
    <row r="43" spans="1:22" ht="12.75">
      <c r="A43" s="26">
        <v>21</v>
      </c>
      <c r="B43" s="10" t="s">
        <v>176</v>
      </c>
      <c r="C43" s="11" t="s">
        <v>177</v>
      </c>
      <c r="D43" s="9" t="s">
        <v>178</v>
      </c>
      <c r="E43" s="13">
        <v>49.6</v>
      </c>
      <c r="F43" s="9" t="s">
        <v>122</v>
      </c>
      <c r="I43" s="14">
        <f>ROUND(E43*G43,2)</f>
        <v>0</v>
      </c>
      <c r="J43" s="14">
        <f t="shared" si="2"/>
        <v>0</v>
      </c>
      <c r="K43" s="15">
        <v>0.00637</v>
      </c>
      <c r="L43" s="15">
        <f>E43*K43</f>
        <v>0.315952</v>
      </c>
      <c r="O43" s="9">
        <v>20</v>
      </c>
      <c r="P43" s="9" t="s">
        <v>123</v>
      </c>
      <c r="T43" s="118" t="s">
        <v>2</v>
      </c>
      <c r="U43" s="118" t="s">
        <v>2</v>
      </c>
      <c r="V43" s="118" t="s">
        <v>169</v>
      </c>
    </row>
    <row r="44" spans="1:22" ht="12.75">
      <c r="A44" s="26">
        <v>22</v>
      </c>
      <c r="B44" s="10" t="s">
        <v>166</v>
      </c>
      <c r="C44" s="11" t="s">
        <v>179</v>
      </c>
      <c r="D44" s="9" t="s">
        <v>180</v>
      </c>
      <c r="E44" s="13">
        <v>49.6</v>
      </c>
      <c r="F44" s="9" t="s">
        <v>122</v>
      </c>
      <c r="H44" s="14">
        <f>ROUND(E44*G44,2)</f>
        <v>0</v>
      </c>
      <c r="J44" s="14">
        <f t="shared" si="2"/>
        <v>0</v>
      </c>
      <c r="M44" s="13">
        <v>0.01</v>
      </c>
      <c r="N44" s="13">
        <f>E44*M44</f>
        <v>0.49600000000000005</v>
      </c>
      <c r="O44" s="9">
        <v>20</v>
      </c>
      <c r="P44" s="9" t="s">
        <v>123</v>
      </c>
      <c r="T44" s="118" t="s">
        <v>2</v>
      </c>
      <c r="U44" s="118" t="s">
        <v>2</v>
      </c>
      <c r="V44" s="118" t="s">
        <v>169</v>
      </c>
    </row>
    <row r="45" spans="1:22" ht="12.75">
      <c r="A45" s="26">
        <v>23</v>
      </c>
      <c r="B45" s="10" t="s">
        <v>166</v>
      </c>
      <c r="C45" s="11" t="s">
        <v>181</v>
      </c>
      <c r="D45" s="9" t="s">
        <v>182</v>
      </c>
      <c r="E45" s="13">
        <v>15.804</v>
      </c>
      <c r="F45" s="9" t="s">
        <v>183</v>
      </c>
      <c r="H45" s="14">
        <f>ROUND(E45*G45,2)</f>
        <v>0</v>
      </c>
      <c r="J45" s="14">
        <f t="shared" si="2"/>
        <v>0</v>
      </c>
      <c r="O45" s="9">
        <v>20</v>
      </c>
      <c r="P45" s="9" t="s">
        <v>123</v>
      </c>
      <c r="T45" s="118" t="s">
        <v>2</v>
      </c>
      <c r="U45" s="118" t="s">
        <v>2</v>
      </c>
      <c r="V45" s="118" t="s">
        <v>169</v>
      </c>
    </row>
    <row r="46" spans="4:14" ht="12.75">
      <c r="D46" s="26" t="s">
        <v>184</v>
      </c>
      <c r="E46" s="128">
        <f>J46</f>
        <v>0</v>
      </c>
      <c r="H46" s="128">
        <f>SUM(H37:H45)</f>
        <v>0</v>
      </c>
      <c r="I46" s="128">
        <f>SUM(I37:I45)</f>
        <v>0</v>
      </c>
      <c r="J46" s="128">
        <f>SUM(J37:J45)</f>
        <v>0</v>
      </c>
      <c r="L46" s="129">
        <f>SUM(L37:L45)</f>
        <v>0.320298</v>
      </c>
      <c r="N46" s="130">
        <f>SUM(N37:N45)</f>
        <v>0.6220000000000001</v>
      </c>
    </row>
    <row r="48" ht="12.75">
      <c r="B48" s="11" t="s">
        <v>185</v>
      </c>
    </row>
    <row r="49" spans="1:22" ht="12.75">
      <c r="A49" s="26">
        <v>24</v>
      </c>
      <c r="B49" s="10" t="s">
        <v>186</v>
      </c>
      <c r="C49" s="11" t="s">
        <v>187</v>
      </c>
      <c r="D49" s="9" t="s">
        <v>188</v>
      </c>
      <c r="E49" s="13">
        <v>62.2</v>
      </c>
      <c r="F49" s="9" t="s">
        <v>122</v>
      </c>
      <c r="H49" s="14">
        <f>ROUND(E49*G49,2)</f>
        <v>0</v>
      </c>
      <c r="J49" s="14">
        <f>ROUND(E49*G49,2)</f>
        <v>0</v>
      </c>
      <c r="K49" s="15">
        <v>0.00023</v>
      </c>
      <c r="L49" s="15">
        <f>E49*K49</f>
        <v>0.014306000000000001</v>
      </c>
      <c r="O49" s="9">
        <v>20</v>
      </c>
      <c r="P49" s="9" t="s">
        <v>123</v>
      </c>
      <c r="T49" s="118" t="s">
        <v>2</v>
      </c>
      <c r="U49" s="118" t="s">
        <v>2</v>
      </c>
      <c r="V49" s="118" t="s">
        <v>169</v>
      </c>
    </row>
    <row r="50" spans="4:14" ht="12.75">
      <c r="D50" s="26" t="s">
        <v>189</v>
      </c>
      <c r="E50" s="128">
        <f>J50</f>
        <v>0</v>
      </c>
      <c r="H50" s="128">
        <f>SUM(H48:H49)</f>
        <v>0</v>
      </c>
      <c r="I50" s="128">
        <f>SUM(I48:I49)</f>
        <v>0</v>
      </c>
      <c r="J50" s="128">
        <f>SUM(J48:J49)</f>
        <v>0</v>
      </c>
      <c r="L50" s="129">
        <f>SUM(L48:L49)</f>
        <v>0.014306000000000001</v>
      </c>
      <c r="N50" s="130">
        <f>SUM(N48:N49)</f>
        <v>0</v>
      </c>
    </row>
    <row r="52" ht="12.75">
      <c r="B52" s="11" t="s">
        <v>190</v>
      </c>
    </row>
    <row r="53" spans="1:22" ht="12.75">
      <c r="A53" s="26">
        <v>25</v>
      </c>
      <c r="B53" s="10" t="s">
        <v>191</v>
      </c>
      <c r="C53" s="11" t="s">
        <v>192</v>
      </c>
      <c r="D53" s="9" t="s">
        <v>193</v>
      </c>
      <c r="E53" s="13">
        <v>274.92</v>
      </c>
      <c r="F53" s="9" t="s">
        <v>122</v>
      </c>
      <c r="H53" s="14">
        <f>ROUND(E53*G53,2)</f>
        <v>0</v>
      </c>
      <c r="J53" s="14">
        <f>ROUND(E53*G53,2)</f>
        <v>0</v>
      </c>
      <c r="K53" s="15">
        <v>0.00018</v>
      </c>
      <c r="L53" s="15">
        <f>E53*K53</f>
        <v>0.049485600000000005</v>
      </c>
      <c r="O53" s="9">
        <v>20</v>
      </c>
      <c r="P53" s="9" t="s">
        <v>123</v>
      </c>
      <c r="T53" s="118" t="s">
        <v>2</v>
      </c>
      <c r="U53" s="118" t="s">
        <v>2</v>
      </c>
      <c r="V53" s="118" t="s">
        <v>169</v>
      </c>
    </row>
    <row r="54" spans="4:14" ht="12.75">
      <c r="D54" s="26" t="s">
        <v>194</v>
      </c>
      <c r="E54" s="128">
        <f>J54</f>
        <v>0</v>
      </c>
      <c r="H54" s="128">
        <f>SUM(H52:H53)</f>
        <v>0</v>
      </c>
      <c r="I54" s="128">
        <f>SUM(I52:I53)</f>
        <v>0</v>
      </c>
      <c r="J54" s="128">
        <f>SUM(J52:J53)</f>
        <v>0</v>
      </c>
      <c r="L54" s="129">
        <f>SUM(L52:L53)</f>
        <v>0.049485600000000005</v>
      </c>
      <c r="N54" s="130">
        <f>SUM(N52:N53)</f>
        <v>0</v>
      </c>
    </row>
    <row r="56" spans="4:14" ht="12.75">
      <c r="D56" s="26" t="s">
        <v>195</v>
      </c>
      <c r="E56" s="130">
        <f>J56</f>
        <v>0</v>
      </c>
      <c r="H56" s="128">
        <f>+H46+H50+H54</f>
        <v>0</v>
      </c>
      <c r="I56" s="128">
        <f>+I46+I50+I54</f>
        <v>0</v>
      </c>
      <c r="J56" s="128">
        <f>+J46+J50+J54</f>
        <v>0</v>
      </c>
      <c r="L56" s="129">
        <f>+L46+L50+L54</f>
        <v>0.38408960000000003</v>
      </c>
      <c r="N56" s="130">
        <f>+N46+N50+N54</f>
        <v>0.6220000000000001</v>
      </c>
    </row>
    <row r="58" ht="12.75">
      <c r="B58" s="127" t="s">
        <v>196</v>
      </c>
    </row>
    <row r="59" ht="12.75">
      <c r="B59" s="11" t="s">
        <v>196</v>
      </c>
    </row>
    <row r="60" spans="1:22" ht="12.75">
      <c r="A60" s="26">
        <v>26</v>
      </c>
      <c r="B60" s="10" t="s">
        <v>197</v>
      </c>
      <c r="C60" s="11" t="s">
        <v>198</v>
      </c>
      <c r="D60" s="9" t="s">
        <v>199</v>
      </c>
      <c r="E60" s="13">
        <v>1</v>
      </c>
      <c r="F60" s="9" t="s">
        <v>200</v>
      </c>
      <c r="H60" s="14">
        <f>ROUND(E60*G60,2)</f>
        <v>0</v>
      </c>
      <c r="J60" s="14">
        <f aca="true" t="shared" si="3" ref="J60:J80">ROUND(E60*G60,2)</f>
        <v>0</v>
      </c>
      <c r="O60" s="9">
        <v>20</v>
      </c>
      <c r="P60" s="9" t="s">
        <v>123</v>
      </c>
      <c r="T60" s="118" t="s">
        <v>2</v>
      </c>
      <c r="U60" s="118" t="s">
        <v>2</v>
      </c>
      <c r="V60" s="118" t="s">
        <v>201</v>
      </c>
    </row>
    <row r="61" spans="1:22" ht="12.75">
      <c r="A61" s="26">
        <v>27</v>
      </c>
      <c r="B61" s="10" t="s">
        <v>176</v>
      </c>
      <c r="C61" s="11" t="s">
        <v>202</v>
      </c>
      <c r="D61" s="9" t="s">
        <v>203</v>
      </c>
      <c r="E61" s="13">
        <v>25</v>
      </c>
      <c r="F61" s="9" t="s">
        <v>204</v>
      </c>
      <c r="I61" s="14">
        <f>ROUND(E61*G61,2)</f>
        <v>0</v>
      </c>
      <c r="J61" s="14">
        <f t="shared" si="3"/>
        <v>0</v>
      </c>
      <c r="K61" s="15">
        <v>0.00219</v>
      </c>
      <c r="L61" s="15">
        <f>E61*K61</f>
        <v>0.05475</v>
      </c>
      <c r="O61" s="9">
        <v>20</v>
      </c>
      <c r="P61" s="9" t="s">
        <v>123</v>
      </c>
      <c r="T61" s="118" t="s">
        <v>2</v>
      </c>
      <c r="U61" s="118" t="s">
        <v>2</v>
      </c>
      <c r="V61" s="118" t="s">
        <v>201</v>
      </c>
    </row>
    <row r="62" spans="1:22" ht="12.75">
      <c r="A62" s="26">
        <v>28</v>
      </c>
      <c r="B62" s="10" t="s">
        <v>176</v>
      </c>
      <c r="C62" s="11" t="s">
        <v>205</v>
      </c>
      <c r="D62" s="9" t="s">
        <v>206</v>
      </c>
      <c r="E62" s="13">
        <v>3</v>
      </c>
      <c r="F62" s="9" t="s">
        <v>204</v>
      </c>
      <c r="I62" s="14">
        <f>ROUND(E62*G62,2)</f>
        <v>0</v>
      </c>
      <c r="J62" s="14">
        <f t="shared" si="3"/>
        <v>0</v>
      </c>
      <c r="K62" s="15">
        <v>0.00219</v>
      </c>
      <c r="L62" s="15">
        <f>E62*K62</f>
        <v>0.00657</v>
      </c>
      <c r="O62" s="9">
        <v>20</v>
      </c>
      <c r="P62" s="9" t="s">
        <v>123</v>
      </c>
      <c r="T62" s="118" t="s">
        <v>2</v>
      </c>
      <c r="U62" s="118" t="s">
        <v>2</v>
      </c>
      <c r="V62" s="118" t="s">
        <v>201</v>
      </c>
    </row>
    <row r="63" spans="1:22" ht="12.75">
      <c r="A63" s="26">
        <v>29</v>
      </c>
      <c r="B63" s="10" t="s">
        <v>176</v>
      </c>
      <c r="C63" s="11" t="s">
        <v>207</v>
      </c>
      <c r="D63" s="9" t="s">
        <v>208</v>
      </c>
      <c r="E63" s="13">
        <v>2</v>
      </c>
      <c r="F63" s="9" t="s">
        <v>148</v>
      </c>
      <c r="I63" s="14">
        <f>ROUND(E63*G63,2)</f>
        <v>0</v>
      </c>
      <c r="J63" s="14">
        <f t="shared" si="3"/>
        <v>0</v>
      </c>
      <c r="O63" s="9">
        <v>20</v>
      </c>
      <c r="P63" s="9" t="s">
        <v>123</v>
      </c>
      <c r="T63" s="118" t="s">
        <v>2</v>
      </c>
      <c r="U63" s="118" t="s">
        <v>2</v>
      </c>
      <c r="V63" s="118" t="s">
        <v>201</v>
      </c>
    </row>
    <row r="64" spans="1:22" ht="12.75">
      <c r="A64" s="26">
        <v>30</v>
      </c>
      <c r="B64" s="10" t="s">
        <v>197</v>
      </c>
      <c r="C64" s="11" t="s">
        <v>209</v>
      </c>
      <c r="D64" s="9" t="s">
        <v>210</v>
      </c>
      <c r="E64" s="13">
        <v>1</v>
      </c>
      <c r="F64" s="9" t="s">
        <v>200</v>
      </c>
      <c r="H64" s="14">
        <f>ROUND(E64*G64,2)</f>
        <v>0</v>
      </c>
      <c r="J64" s="14">
        <f t="shared" si="3"/>
        <v>0</v>
      </c>
      <c r="O64" s="9">
        <v>20</v>
      </c>
      <c r="P64" s="9" t="s">
        <v>123</v>
      </c>
      <c r="T64" s="118" t="s">
        <v>2</v>
      </c>
      <c r="U64" s="118" t="s">
        <v>2</v>
      </c>
      <c r="V64" s="118" t="s">
        <v>201</v>
      </c>
    </row>
    <row r="65" spans="1:22" ht="12.75">
      <c r="A65" s="26">
        <v>31</v>
      </c>
      <c r="B65" s="10" t="s">
        <v>176</v>
      </c>
      <c r="C65" s="11" t="s">
        <v>211</v>
      </c>
      <c r="D65" s="9" t="s">
        <v>212</v>
      </c>
      <c r="E65" s="13">
        <v>1</v>
      </c>
      <c r="F65" s="9" t="s">
        <v>204</v>
      </c>
      <c r="I65" s="14">
        <f>ROUND(E65*G65,2)</f>
        <v>0</v>
      </c>
      <c r="J65" s="14">
        <f t="shared" si="3"/>
        <v>0</v>
      </c>
      <c r="O65" s="9">
        <v>20</v>
      </c>
      <c r="P65" s="9" t="s">
        <v>123</v>
      </c>
      <c r="T65" s="118" t="s">
        <v>2</v>
      </c>
      <c r="U65" s="118" t="s">
        <v>2</v>
      </c>
      <c r="V65" s="118" t="s">
        <v>201</v>
      </c>
    </row>
    <row r="66" spans="1:22" ht="12.75">
      <c r="A66" s="26">
        <v>32</v>
      </c>
      <c r="B66" s="10" t="s">
        <v>176</v>
      </c>
      <c r="C66" s="11" t="s">
        <v>213</v>
      </c>
      <c r="D66" s="9" t="s">
        <v>214</v>
      </c>
      <c r="E66" s="13">
        <v>2</v>
      </c>
      <c r="F66" s="9" t="s">
        <v>215</v>
      </c>
      <c r="I66" s="14">
        <f>ROUND(E66*G66,2)</f>
        <v>0</v>
      </c>
      <c r="J66" s="14">
        <f t="shared" si="3"/>
        <v>0</v>
      </c>
      <c r="O66" s="9">
        <v>20</v>
      </c>
      <c r="P66" s="9" t="s">
        <v>123</v>
      </c>
      <c r="T66" s="118" t="s">
        <v>2</v>
      </c>
      <c r="U66" s="118" t="s">
        <v>2</v>
      </c>
      <c r="V66" s="118" t="s">
        <v>201</v>
      </c>
    </row>
    <row r="67" spans="1:22" ht="12.75">
      <c r="A67" s="26">
        <v>33</v>
      </c>
      <c r="B67" s="10" t="s">
        <v>176</v>
      </c>
      <c r="C67" s="11" t="s">
        <v>216</v>
      </c>
      <c r="D67" s="9" t="s">
        <v>217</v>
      </c>
      <c r="E67" s="13">
        <v>1</v>
      </c>
      <c r="F67" s="9" t="s">
        <v>204</v>
      </c>
      <c r="I67" s="14">
        <f>ROUND(E67*G67,2)</f>
        <v>0</v>
      </c>
      <c r="J67" s="14">
        <f t="shared" si="3"/>
        <v>0</v>
      </c>
      <c r="O67" s="9">
        <v>20</v>
      </c>
      <c r="P67" s="9" t="s">
        <v>123</v>
      </c>
      <c r="T67" s="118" t="s">
        <v>2</v>
      </c>
      <c r="U67" s="118" t="s">
        <v>2</v>
      </c>
      <c r="V67" s="118" t="s">
        <v>201</v>
      </c>
    </row>
    <row r="68" spans="1:22" ht="12.75">
      <c r="A68" s="26">
        <v>34</v>
      </c>
      <c r="B68" s="10" t="s">
        <v>176</v>
      </c>
      <c r="C68" s="11" t="s">
        <v>218</v>
      </c>
      <c r="D68" s="9" t="s">
        <v>219</v>
      </c>
      <c r="E68" s="13">
        <v>6</v>
      </c>
      <c r="F68" s="9" t="s">
        <v>145</v>
      </c>
      <c r="I68" s="14">
        <f>ROUND(E68*G68,2)</f>
        <v>0</v>
      </c>
      <c r="J68" s="14">
        <f t="shared" si="3"/>
        <v>0</v>
      </c>
      <c r="O68" s="9">
        <v>20</v>
      </c>
      <c r="P68" s="9" t="s">
        <v>123</v>
      </c>
      <c r="T68" s="118" t="s">
        <v>2</v>
      </c>
      <c r="U68" s="118" t="s">
        <v>2</v>
      </c>
      <c r="V68" s="118" t="s">
        <v>201</v>
      </c>
    </row>
    <row r="69" spans="1:22" ht="12.75">
      <c r="A69" s="26">
        <v>35</v>
      </c>
      <c r="B69" s="10" t="s">
        <v>197</v>
      </c>
      <c r="C69" s="11" t="s">
        <v>220</v>
      </c>
      <c r="D69" s="9" t="s">
        <v>221</v>
      </c>
      <c r="E69" s="13">
        <v>1</v>
      </c>
      <c r="F69" s="9" t="s">
        <v>200</v>
      </c>
      <c r="H69" s="14">
        <f>ROUND(E69*G69,2)</f>
        <v>0</v>
      </c>
      <c r="J69" s="14">
        <f t="shared" si="3"/>
        <v>0</v>
      </c>
      <c r="O69" s="9">
        <v>20</v>
      </c>
      <c r="P69" s="9" t="s">
        <v>123</v>
      </c>
      <c r="T69" s="118" t="s">
        <v>2</v>
      </c>
      <c r="U69" s="118" t="s">
        <v>2</v>
      </c>
      <c r="V69" s="118" t="s">
        <v>201</v>
      </c>
    </row>
    <row r="70" spans="1:22" ht="12.75">
      <c r="A70" s="26">
        <v>36</v>
      </c>
      <c r="B70" s="10" t="s">
        <v>176</v>
      </c>
      <c r="C70" s="11" t="s">
        <v>222</v>
      </c>
      <c r="D70" s="9" t="s">
        <v>223</v>
      </c>
      <c r="E70" s="13">
        <v>1</v>
      </c>
      <c r="F70" s="9" t="s">
        <v>200</v>
      </c>
      <c r="I70" s="14">
        <f>ROUND(E70*G70,2)</f>
        <v>0</v>
      </c>
      <c r="J70" s="14">
        <f t="shared" si="3"/>
        <v>0</v>
      </c>
      <c r="K70" s="15">
        <v>0.01</v>
      </c>
      <c r="L70" s="15">
        <f>E70*K70</f>
        <v>0.01</v>
      </c>
      <c r="O70" s="9">
        <v>20</v>
      </c>
      <c r="P70" s="9" t="s">
        <v>123</v>
      </c>
      <c r="T70" s="118" t="s">
        <v>2</v>
      </c>
      <c r="U70" s="118" t="s">
        <v>2</v>
      </c>
      <c r="V70" s="118" t="s">
        <v>201</v>
      </c>
    </row>
    <row r="71" spans="1:22" ht="12.75">
      <c r="A71" s="26">
        <v>37</v>
      </c>
      <c r="B71" s="10" t="s">
        <v>197</v>
      </c>
      <c r="C71" s="11" t="s">
        <v>224</v>
      </c>
      <c r="D71" s="9" t="s">
        <v>225</v>
      </c>
      <c r="E71" s="13">
        <v>1</v>
      </c>
      <c r="F71" s="9" t="s">
        <v>200</v>
      </c>
      <c r="H71" s="14">
        <f>ROUND(E71*G71,2)</f>
        <v>0</v>
      </c>
      <c r="J71" s="14">
        <f t="shared" si="3"/>
        <v>0</v>
      </c>
      <c r="O71" s="9">
        <v>20</v>
      </c>
      <c r="P71" s="9" t="s">
        <v>123</v>
      </c>
      <c r="T71" s="118" t="s">
        <v>2</v>
      </c>
      <c r="U71" s="118" t="s">
        <v>2</v>
      </c>
      <c r="V71" s="118" t="s">
        <v>201</v>
      </c>
    </row>
    <row r="72" spans="1:22" ht="12.75">
      <c r="A72" s="26">
        <v>38</v>
      </c>
      <c r="B72" s="10" t="s">
        <v>176</v>
      </c>
      <c r="C72" s="11" t="s">
        <v>226</v>
      </c>
      <c r="D72" s="9" t="s">
        <v>227</v>
      </c>
      <c r="E72" s="13">
        <v>16</v>
      </c>
      <c r="F72" s="9" t="s">
        <v>145</v>
      </c>
      <c r="I72" s="14">
        <f>ROUND(E72*G72,2)</f>
        <v>0</v>
      </c>
      <c r="J72" s="14">
        <f t="shared" si="3"/>
        <v>0</v>
      </c>
      <c r="K72" s="15">
        <v>0.0051</v>
      </c>
      <c r="L72" s="15">
        <f>E72*K72</f>
        <v>0.0816</v>
      </c>
      <c r="O72" s="9">
        <v>20</v>
      </c>
      <c r="P72" s="9" t="s">
        <v>123</v>
      </c>
      <c r="T72" s="118" t="s">
        <v>2</v>
      </c>
      <c r="U72" s="118" t="s">
        <v>2</v>
      </c>
      <c r="V72" s="118" t="s">
        <v>201</v>
      </c>
    </row>
    <row r="73" spans="1:22" ht="12.75">
      <c r="A73" s="26">
        <v>39</v>
      </c>
      <c r="B73" s="10" t="s">
        <v>176</v>
      </c>
      <c r="C73" s="11" t="s">
        <v>228</v>
      </c>
      <c r="D73" s="9" t="s">
        <v>229</v>
      </c>
      <c r="E73" s="13">
        <v>4</v>
      </c>
      <c r="F73" s="9" t="s">
        <v>145</v>
      </c>
      <c r="I73" s="14">
        <f>ROUND(E73*G73,2)</f>
        <v>0</v>
      </c>
      <c r="J73" s="14">
        <f t="shared" si="3"/>
        <v>0</v>
      </c>
      <c r="K73" s="15">
        <v>0.0051</v>
      </c>
      <c r="L73" s="15">
        <f>E73*K73</f>
        <v>0.0204</v>
      </c>
      <c r="O73" s="9">
        <v>20</v>
      </c>
      <c r="P73" s="9" t="s">
        <v>123</v>
      </c>
      <c r="T73" s="118" t="s">
        <v>2</v>
      </c>
      <c r="U73" s="118" t="s">
        <v>2</v>
      </c>
      <c r="V73" s="118" t="s">
        <v>201</v>
      </c>
    </row>
    <row r="74" spans="1:22" ht="12.75">
      <c r="A74" s="26">
        <v>40</v>
      </c>
      <c r="B74" s="10" t="s">
        <v>176</v>
      </c>
      <c r="C74" s="11" t="s">
        <v>230</v>
      </c>
      <c r="D74" s="9" t="s">
        <v>231</v>
      </c>
      <c r="E74" s="13">
        <v>4</v>
      </c>
      <c r="F74" s="9" t="s">
        <v>145</v>
      </c>
      <c r="I74" s="14">
        <f>ROUND(E74*G74,2)</f>
        <v>0</v>
      </c>
      <c r="J74" s="14">
        <f t="shared" si="3"/>
        <v>0</v>
      </c>
      <c r="K74" s="15">
        <v>0.0051</v>
      </c>
      <c r="L74" s="15">
        <f>E74*K74</f>
        <v>0.0204</v>
      </c>
      <c r="O74" s="9">
        <v>20</v>
      </c>
      <c r="P74" s="9" t="s">
        <v>123</v>
      </c>
      <c r="T74" s="118" t="s">
        <v>2</v>
      </c>
      <c r="U74" s="118" t="s">
        <v>2</v>
      </c>
      <c r="V74" s="118" t="s">
        <v>201</v>
      </c>
    </row>
    <row r="75" spans="1:22" ht="12.75">
      <c r="A75" s="26">
        <v>41</v>
      </c>
      <c r="B75" s="10" t="s">
        <v>197</v>
      </c>
      <c r="C75" s="11" t="s">
        <v>232</v>
      </c>
      <c r="D75" s="9" t="s">
        <v>233</v>
      </c>
      <c r="E75" s="13">
        <v>1</v>
      </c>
      <c r="F75" s="9" t="s">
        <v>200</v>
      </c>
      <c r="H75" s="14">
        <f>ROUND(E75*G75,2)</f>
        <v>0</v>
      </c>
      <c r="J75" s="14">
        <f t="shared" si="3"/>
        <v>0</v>
      </c>
      <c r="O75" s="9">
        <v>20</v>
      </c>
      <c r="P75" s="9" t="s">
        <v>123</v>
      </c>
      <c r="T75" s="118" t="s">
        <v>2</v>
      </c>
      <c r="U75" s="118" t="s">
        <v>2</v>
      </c>
      <c r="V75" s="118" t="s">
        <v>201</v>
      </c>
    </row>
    <row r="76" spans="1:22" ht="12.75">
      <c r="A76" s="26">
        <v>42</v>
      </c>
      <c r="B76" s="10" t="s">
        <v>176</v>
      </c>
      <c r="C76" s="11" t="s">
        <v>234</v>
      </c>
      <c r="D76" s="9" t="s">
        <v>235</v>
      </c>
      <c r="E76" s="13">
        <v>250</v>
      </c>
      <c r="F76" s="9" t="s">
        <v>148</v>
      </c>
      <c r="I76" s="14">
        <f>ROUND(E76*G76,2)</f>
        <v>0</v>
      </c>
      <c r="J76" s="14">
        <f t="shared" si="3"/>
        <v>0</v>
      </c>
      <c r="K76" s="15">
        <v>5E-05</v>
      </c>
      <c r="L76" s="15">
        <f>E76*K76</f>
        <v>0.0125</v>
      </c>
      <c r="O76" s="9">
        <v>20</v>
      </c>
      <c r="P76" s="9" t="s">
        <v>123</v>
      </c>
      <c r="T76" s="118" t="s">
        <v>2</v>
      </c>
      <c r="U76" s="118" t="s">
        <v>2</v>
      </c>
      <c r="V76" s="118" t="s">
        <v>201</v>
      </c>
    </row>
    <row r="77" spans="1:22" ht="12.75">
      <c r="A77" s="26">
        <v>43</v>
      </c>
      <c r="B77" s="10" t="s">
        <v>176</v>
      </c>
      <c r="C77" s="11" t="s">
        <v>236</v>
      </c>
      <c r="D77" s="9" t="s">
        <v>237</v>
      </c>
      <c r="E77" s="13">
        <v>150</v>
      </c>
      <c r="F77" s="9" t="s">
        <v>148</v>
      </c>
      <c r="I77" s="14">
        <f>ROUND(E77*G77,2)</f>
        <v>0</v>
      </c>
      <c r="J77" s="14">
        <f t="shared" si="3"/>
        <v>0</v>
      </c>
      <c r="K77" s="15">
        <v>5E-05</v>
      </c>
      <c r="L77" s="15">
        <f>E77*K77</f>
        <v>0.007500000000000001</v>
      </c>
      <c r="O77" s="9">
        <v>20</v>
      </c>
      <c r="P77" s="9" t="s">
        <v>123</v>
      </c>
      <c r="T77" s="118" t="s">
        <v>2</v>
      </c>
      <c r="U77" s="118" t="s">
        <v>2</v>
      </c>
      <c r="V77" s="118" t="s">
        <v>201</v>
      </c>
    </row>
    <row r="78" spans="1:22" ht="12.75">
      <c r="A78" s="26">
        <v>44</v>
      </c>
      <c r="B78" s="10" t="s">
        <v>176</v>
      </c>
      <c r="C78" s="11" t="s">
        <v>238</v>
      </c>
      <c r="D78" s="9" t="s">
        <v>239</v>
      </c>
      <c r="E78" s="13">
        <v>98</v>
      </c>
      <c r="F78" s="9" t="s">
        <v>148</v>
      </c>
      <c r="I78" s="14">
        <f>ROUND(E78*G78,2)</f>
        <v>0</v>
      </c>
      <c r="J78" s="14">
        <f t="shared" si="3"/>
        <v>0</v>
      </c>
      <c r="K78" s="15">
        <v>5E-05</v>
      </c>
      <c r="L78" s="15">
        <f>E78*K78</f>
        <v>0.0049</v>
      </c>
      <c r="O78" s="9">
        <v>20</v>
      </c>
      <c r="P78" s="9" t="s">
        <v>123</v>
      </c>
      <c r="T78" s="118" t="s">
        <v>2</v>
      </c>
      <c r="U78" s="118" t="s">
        <v>2</v>
      </c>
      <c r="V78" s="118" t="s">
        <v>201</v>
      </c>
    </row>
    <row r="79" spans="1:22" ht="12.75">
      <c r="A79" s="26">
        <v>45</v>
      </c>
      <c r="B79" s="10" t="s">
        <v>197</v>
      </c>
      <c r="C79" s="11" t="s">
        <v>240</v>
      </c>
      <c r="D79" s="9" t="s">
        <v>241</v>
      </c>
      <c r="E79" s="13">
        <v>1</v>
      </c>
      <c r="F79" s="9" t="s">
        <v>200</v>
      </c>
      <c r="H79" s="14">
        <f>ROUND(E79*G79,2)</f>
        <v>0</v>
      </c>
      <c r="J79" s="14">
        <f t="shared" si="3"/>
        <v>0</v>
      </c>
      <c r="O79" s="9">
        <v>20</v>
      </c>
      <c r="P79" s="9" t="s">
        <v>123</v>
      </c>
      <c r="T79" s="118" t="s">
        <v>2</v>
      </c>
      <c r="U79" s="118" t="s">
        <v>2</v>
      </c>
      <c r="V79" s="118" t="s">
        <v>201</v>
      </c>
    </row>
    <row r="80" spans="1:22" ht="12.75">
      <c r="A80" s="26">
        <v>46</v>
      </c>
      <c r="B80" s="10" t="s">
        <v>197</v>
      </c>
      <c r="C80" s="11" t="s">
        <v>242</v>
      </c>
      <c r="D80" s="9" t="s">
        <v>243</v>
      </c>
      <c r="E80" s="13">
        <v>24</v>
      </c>
      <c r="F80" s="9" t="s">
        <v>244</v>
      </c>
      <c r="H80" s="14">
        <f>ROUND(E80*G80,2)</f>
        <v>0</v>
      </c>
      <c r="J80" s="14">
        <f t="shared" si="3"/>
        <v>0</v>
      </c>
      <c r="O80" s="9">
        <v>20</v>
      </c>
      <c r="P80" s="9" t="s">
        <v>123</v>
      </c>
      <c r="T80" s="118" t="s">
        <v>2</v>
      </c>
      <c r="U80" s="118" t="s">
        <v>2</v>
      </c>
      <c r="V80" s="118" t="s">
        <v>201</v>
      </c>
    </row>
    <row r="81" spans="4:14" ht="12.75">
      <c r="D81" s="26" t="s">
        <v>245</v>
      </c>
      <c r="E81" s="128">
        <f>J81</f>
        <v>0</v>
      </c>
      <c r="H81" s="128">
        <f>SUM(H58:H80)</f>
        <v>0</v>
      </c>
      <c r="I81" s="128">
        <f>SUM(I58:I80)</f>
        <v>0</v>
      </c>
      <c r="J81" s="128">
        <f>SUM(J58:J80)</f>
        <v>0</v>
      </c>
      <c r="L81" s="129">
        <f>SUM(L58:L80)</f>
        <v>0.21862</v>
      </c>
      <c r="N81" s="130">
        <f>SUM(N58:N80)</f>
        <v>0</v>
      </c>
    </row>
    <row r="83" spans="4:14" ht="12.75">
      <c r="D83" s="26" t="s">
        <v>245</v>
      </c>
      <c r="E83" s="128">
        <f>J83</f>
        <v>0</v>
      </c>
      <c r="H83" s="128">
        <f>+H81</f>
        <v>0</v>
      </c>
      <c r="I83" s="128">
        <f>+I81</f>
        <v>0</v>
      </c>
      <c r="J83" s="128">
        <f>+J81</f>
        <v>0</v>
      </c>
      <c r="L83" s="129">
        <f>+L81</f>
        <v>0.21862</v>
      </c>
      <c r="N83" s="130">
        <f>+N81</f>
        <v>0</v>
      </c>
    </row>
    <row r="85" spans="4:14" ht="12.75">
      <c r="D85" s="30" t="s">
        <v>246</v>
      </c>
      <c r="E85" s="128">
        <f>J85</f>
        <v>0</v>
      </c>
      <c r="H85" s="128">
        <f>+H35+H56+H83</f>
        <v>0</v>
      </c>
      <c r="I85" s="128">
        <f>+I35+I56+I83</f>
        <v>0</v>
      </c>
      <c r="J85" s="128">
        <f>+J35+J56+J83</f>
        <v>0</v>
      </c>
      <c r="L85" s="129">
        <f>+L35+L56+L83</f>
        <v>5.3559526</v>
      </c>
      <c r="N85" s="130">
        <f>+N35+N56+N83</f>
        <v>1.326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Gembala</dc:creator>
  <cp:keywords/>
  <dc:description/>
  <cp:lastModifiedBy>Miro</cp:lastModifiedBy>
  <cp:lastPrinted>2017-01-24T08:27:44Z</cp:lastPrinted>
  <dcterms:created xsi:type="dcterms:W3CDTF">1999-04-06T07:39:42Z</dcterms:created>
  <dcterms:modified xsi:type="dcterms:W3CDTF">2017-02-06T17:46:25Z</dcterms:modified>
  <cp:category/>
  <cp:version/>
  <cp:contentType/>
  <cp:contentStatus/>
</cp:coreProperties>
</file>