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i list" sheetId="1" r:id="rId1"/>
    <sheet name="Rekapitulacia" sheetId="2" r:id="rId2"/>
    <sheet name="Prehlad" sheetId="3" r:id="rId3"/>
  </sheets>
  <definedNames>
    <definedName name="Excel_BuiltIn__FilterDatabase">#REF!</definedName>
    <definedName name="Excel_BuiltIn_Print_Area">'Kryci list'!$A:$J</definedName>
    <definedName name="Excel_BuiltIn_Print_Area_1">'Prehlad'!$A:$O</definedName>
    <definedName name="Excel_BuiltIn_Print_Area_2">'Rekapitulacia'!$A:$F</definedName>
    <definedName name="fakt1R">#REF!</definedName>
    <definedName name="_xlnm.Print_Titles" localSheetId="2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<sst xmlns="http://schemas.openxmlformats.org/spreadsheetml/2006/main" count="323" uniqueCount="173">
  <si>
    <t>V module</t>
  </si>
  <si>
    <t>Hlavička1</t>
  </si>
  <si>
    <t>Mena</t>
  </si>
  <si>
    <t>Hlavička2</t>
  </si>
  <si>
    <t>Obdobie</t>
  </si>
  <si>
    <t>Stavba :Obec Hladovka - chodníky pri hlavnej ceste-asfalt</t>
  </si>
  <si>
    <t>Miesto:</t>
  </si>
  <si>
    <t>Hladovka</t>
  </si>
  <si>
    <t>Rozpočet</t>
  </si>
  <si>
    <t>Krycí list rozpočtu v</t>
  </si>
  <si>
    <t>EUR</t>
  </si>
  <si>
    <t>JKSO :</t>
  </si>
  <si>
    <t>Čerpanie</t>
  </si>
  <si>
    <t>Krycí list splátky v</t>
  </si>
  <si>
    <t>SKK</t>
  </si>
  <si>
    <t>za obdobie</t>
  </si>
  <si>
    <t>Mesiac 1999</t>
  </si>
  <si>
    <t>VK</t>
  </si>
  <si>
    <t>Krycí list výrobnej kalkulácie v</t>
  </si>
  <si>
    <t>Rozpočet: 10/01/2012</t>
  </si>
  <si>
    <t xml:space="preserve">Zmluva č.: </t>
  </si>
  <si>
    <t>Spracoval:</t>
  </si>
  <si>
    <t>Dňa:</t>
  </si>
  <si>
    <t>VF</t>
  </si>
  <si>
    <t>Odberateľ:</t>
  </si>
  <si>
    <t>Obec Hladovka</t>
  </si>
  <si>
    <t>IČO:</t>
  </si>
  <si>
    <t xml:space="preserve">      </t>
  </si>
  <si>
    <t>DIČ:</t>
  </si>
  <si>
    <t>Dodávateľ:</t>
  </si>
  <si>
    <t>Konkurzom</t>
  </si>
  <si>
    <t>Projektant:</t>
  </si>
  <si>
    <t>XXX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</si>
  <si>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</si>
  <si>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</si>
  <si>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</si>
  <si>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</si>
  <si>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</si>
  <si>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</si>
  <si>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</si>
  <si>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</si>
  <si>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</si>
  <si>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</si>
  <si>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</si>
  <si>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</si>
  <si>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</si>
  <si>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</si>
  <si>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</si>
  <si>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</si>
  <si>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</si>
  <si>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</si>
  <si>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</si>
  <si>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</si>
  <si>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</si>
  <si>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</si>
  <si>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</si>
  <si>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</si>
  <si>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</si>
  <si>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</si>
  <si>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</si>
  <si>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</si>
  <si>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</si>
  <si>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</si>
  <si>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</si>
  <si>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</si>
  <si>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</si>
  <si>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</si>
  <si>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</si>
  <si>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</si>
  <si>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</si>
  <si>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</si>
  <si>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</si>
  <si>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</si>
  <si>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</si>
  <si>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</si>
  <si>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</si>
  <si>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</si>
  <si>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</si>
  <si>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</si>
  <si>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</si>
  <si>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Hladovka</t>
  </si>
  <si>
    <t xml:space="preserve">Spracoval:                                  </t>
  </si>
  <si>
    <t>Projektant: XXX</t>
  </si>
  <si>
    <t xml:space="preserve">JKSO : </t>
  </si>
  <si>
    <t>Rekapitulácia rozpočtu v</t>
  </si>
  <si>
    <t>Dodávateľ: Konkurzom</t>
  </si>
  <si>
    <t xml:space="preserve">Dátum: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</si>
  <si>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</si>
  <si>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</si>
  <si>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</si>
  <si>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</si>
  <si>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</si>
  <si>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</si>
  <si>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</si>
  <si>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</si>
  <si>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</si>
  <si>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</si>
  <si>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1 - ZEMNE PRÁCE</t>
  </si>
  <si>
    <t>5 - KOMUNIKÁCIE</t>
  </si>
  <si>
    <t>9 - OSTATNÉ KONŠTRUKCIE A PRÁCE</t>
  </si>
  <si>
    <t xml:space="preserve">PRÁCE A DODÁVKY HSV  spolu: </t>
  </si>
  <si>
    <t>Za rozpočet celkom</t>
  </si>
  <si>
    <t xml:space="preserve">Spracoval:                              </t>
  </si>
  <si>
    <t>Prehľad rozpočtových nákladov v</t>
  </si>
  <si>
    <t xml:space="preserve">Dodávateľ: </t>
  </si>
  <si>
    <t>Súpis vykonaných prác a dodávok v</t>
  </si>
  <si>
    <t>Prehľad kalkulovaných nákladov v</t>
  </si>
  <si>
    <t>Výkaz výmer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</si>
  <si>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</si>
  <si>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</si>
  <si>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</si>
  <si>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</si>
  <si>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</si>
  <si>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</si>
  <si>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</si>
  <si>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</si>
  <si>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</si>
  <si>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</si>
  <si>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</si>
  <si>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</si>
  <si>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</si>
  <si>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</si>
  <si>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</si>
  <si>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</si>
  <si>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</si>
  <si>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</si>
  <si>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</si>
  <si>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</si>
  <si>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</si>
  <si>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</si>
  <si>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</si>
  <si>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</si>
  <si>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</si>
  <si>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</si>
  <si>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272</t>
  </si>
  <si>
    <t xml:space="preserve">13220-1101   </t>
  </si>
  <si>
    <t xml:space="preserve">Hĺbenie rýh šírka do 60 cm v horn. tr. 3 do 100 m3                              </t>
  </si>
  <si>
    <t xml:space="preserve">m3      </t>
  </si>
  <si>
    <t xml:space="preserve">                    </t>
  </si>
  <si>
    <t>45.11.24</t>
  </si>
  <si>
    <t xml:space="preserve">13220-1109   </t>
  </si>
  <si>
    <t xml:space="preserve">Príplatok za lepivosť horniny tr. 3 v rýhach š. do 60 cm                        </t>
  </si>
  <si>
    <t xml:space="preserve">16230-1101   </t>
  </si>
  <si>
    <t xml:space="preserve">Vodorovné premiestnenie výkopku do 500 m horn. tr. 1-4                          </t>
  </si>
  <si>
    <t>45.11.21</t>
  </si>
  <si>
    <t xml:space="preserve">16710-1101   </t>
  </si>
  <si>
    <t xml:space="preserve">Nakladanie výkopku do 100 m3 v horn. tr. 1-4                                    </t>
  </si>
  <si>
    <t xml:space="preserve">17120-1201   </t>
  </si>
  <si>
    <t xml:space="preserve">Uloženie sypaniny na skládku                                                    </t>
  </si>
  <si>
    <t>001</t>
  </si>
  <si>
    <t xml:space="preserve">17410-1001   </t>
  </si>
  <si>
    <t xml:space="preserve">Zásyp zhutnený jám, šachiet, rýh, zárezov alebo okolo objektov do 100 m3        </t>
  </si>
  <si>
    <t xml:space="preserve">18110-1101   </t>
  </si>
  <si>
    <t xml:space="preserve">Úprava pláne v zárezoch v horn. tr. 1-4 bez zhutnenia                           </t>
  </si>
  <si>
    <t xml:space="preserve">m2      </t>
  </si>
  <si>
    <t xml:space="preserve">1 - ZEMNE PRÁCE  spolu: </t>
  </si>
  <si>
    <t>221</t>
  </si>
  <si>
    <t xml:space="preserve">56474-1111   </t>
  </si>
  <si>
    <t xml:space="preserve">Podklad z kameniva hrub. drveného 32-63 mm hr. 12 cm                            </t>
  </si>
  <si>
    <t>45.23.11</t>
  </si>
  <si>
    <t xml:space="preserve">57716-1114   </t>
  </si>
  <si>
    <t xml:space="preserve">Betón asfaltový tr. 1 stred. ABS, hrubozr. ABH š. do 3 m hr. 7 cm               </t>
  </si>
  <si>
    <t>45.23.12</t>
  </si>
  <si>
    <t xml:space="preserve">5 - KOMUNIKÁCIE  spolu: </t>
  </si>
  <si>
    <t xml:space="preserve">91656-1111   </t>
  </si>
  <si>
    <t xml:space="preserve">Osadenie záhonového obrubníka betónového do lôžka z betónu s bočnou oporou      </t>
  </si>
  <si>
    <t xml:space="preserve">m       </t>
  </si>
  <si>
    <t>MAT</t>
  </si>
  <si>
    <t xml:space="preserve">592 173208   </t>
  </si>
  <si>
    <t xml:space="preserve">Obrubník záhonový Holland 100x5x20                                              </t>
  </si>
  <si>
    <t xml:space="preserve">kus     </t>
  </si>
  <si>
    <t>26.61.11</t>
  </si>
  <si>
    <t xml:space="preserve">9 - OSTATNÉ KONŠTRUKCIE A PRÁCE  spolu: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</si>
</sst>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_-* #,##0&quot; Sk&quot;_-;\-* #,##0&quot; Sk&quot;_-;_-* &quot;- Sk&quot;_-;_-@_-"/>
    <numFmt numFmtId="166" formatCode="#,##0\ "/>
    <numFmt numFmtId="167" formatCode="#,##0.00000"/>
    <numFmt numFmtId="168" formatCode="#,##0.000"/>
    <numFmt numFmtId="169" formatCode="0.000"/>
  </numFmts>
  <fonts count="42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3" applyNumberFormat="0" applyAlignment="0" applyProtection="0"/>
    <xf numFmtId="0" fontId="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8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  <xf numFmtId="0" fontId="0" fillId="34" borderId="8" applyNumberFormat="0" applyFont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4" fillId="0" borderId="11" applyNumberFormat="0" applyFill="0" applyAlignment="0" applyProtection="0"/>
    <xf numFmtId="0" fontId="11" fillId="6" borderId="0" applyNumberFormat="0" applyBorder="0" applyAlignment="0" applyProtection="0"/>
    <xf numFmtId="0" fontId="1" fillId="0" borderId="0" applyBorder="0">
      <alignment vertical="center"/>
      <protection/>
    </xf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2">
      <alignment vertical="center"/>
      <protection/>
    </xf>
    <xf numFmtId="0" fontId="36" fillId="0" borderId="0" applyNumberFormat="0" applyFill="0" applyBorder="0" applyAlignment="0" applyProtection="0"/>
    <xf numFmtId="0" fontId="37" fillId="35" borderId="13" applyNumberFormat="0" applyAlignment="0" applyProtection="0"/>
    <xf numFmtId="0" fontId="38" fillId="36" borderId="13" applyNumberFormat="0" applyAlignment="0" applyProtection="0"/>
    <xf numFmtId="0" fontId="39" fillId="36" borderId="14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3" fillId="0" borderId="0" xfId="74" applyFont="1">
      <alignment/>
      <protection/>
    </xf>
    <xf numFmtId="0" fontId="13" fillId="0" borderId="0" xfId="74" applyFont="1" applyAlignment="1">
      <alignment horizontal="left" vertical="center"/>
      <protection/>
    </xf>
    <xf numFmtId="0" fontId="14" fillId="0" borderId="0" xfId="73" applyFont="1" applyAlignment="1">
      <alignment horizontal="left" vertical="center"/>
      <protection/>
    </xf>
    <xf numFmtId="0" fontId="13" fillId="0" borderId="0" xfId="73" applyFont="1">
      <alignment/>
      <protection/>
    </xf>
    <xf numFmtId="0" fontId="13" fillId="0" borderId="15" xfId="74" applyFont="1" applyBorder="1" applyAlignment="1">
      <alignment horizontal="left" vertical="center"/>
      <protection/>
    </xf>
    <xf numFmtId="0" fontId="13" fillId="0" borderId="16" xfId="74" applyFont="1" applyBorder="1" applyAlignment="1">
      <alignment horizontal="left" vertical="center"/>
      <protection/>
    </xf>
    <xf numFmtId="0" fontId="13" fillId="0" borderId="16" xfId="74" applyFont="1" applyBorder="1" applyAlignment="1">
      <alignment horizontal="right" vertical="center"/>
      <protection/>
    </xf>
    <xf numFmtId="0" fontId="13" fillId="0" borderId="17" xfId="74" applyFont="1" applyBorder="1" applyAlignment="1">
      <alignment horizontal="left" vertical="center"/>
      <protection/>
    </xf>
    <xf numFmtId="0" fontId="15" fillId="0" borderId="0" xfId="73" applyFont="1">
      <alignment/>
      <protection/>
    </xf>
    <xf numFmtId="49" fontId="15" fillId="0" borderId="0" xfId="73" applyNumberFormat="1" applyFont="1">
      <alignment/>
      <protection/>
    </xf>
    <xf numFmtId="0" fontId="13" fillId="0" borderId="18" xfId="74" applyFont="1" applyBorder="1" applyAlignment="1">
      <alignment horizontal="left" vertical="center"/>
      <protection/>
    </xf>
    <xf numFmtId="0" fontId="13" fillId="0" borderId="19" xfId="74" applyFont="1" applyBorder="1" applyAlignment="1">
      <alignment horizontal="left" vertical="center"/>
      <protection/>
    </xf>
    <xf numFmtId="0" fontId="13" fillId="0" borderId="19" xfId="74" applyFont="1" applyBorder="1" applyAlignment="1">
      <alignment horizontal="right" vertical="center"/>
      <protection/>
    </xf>
    <xf numFmtId="0" fontId="13" fillId="0" borderId="20" xfId="74" applyFont="1" applyBorder="1" applyAlignment="1">
      <alignment horizontal="left" vertical="center"/>
      <protection/>
    </xf>
    <xf numFmtId="0" fontId="13" fillId="0" borderId="21" xfId="74" applyFont="1" applyBorder="1" applyAlignment="1">
      <alignment horizontal="left" vertical="center"/>
      <protection/>
    </xf>
    <xf numFmtId="0" fontId="13" fillId="0" borderId="22" xfId="74" applyFont="1" applyBorder="1" applyAlignment="1">
      <alignment horizontal="left" vertical="center"/>
      <protection/>
    </xf>
    <xf numFmtId="0" fontId="13" fillId="0" borderId="22" xfId="74" applyFont="1" applyBorder="1" applyAlignment="1">
      <alignment horizontal="right" vertical="center"/>
      <protection/>
    </xf>
    <xf numFmtId="0" fontId="13" fillId="0" borderId="23" xfId="74" applyFont="1" applyBorder="1" applyAlignment="1">
      <alignment horizontal="left" vertical="center"/>
      <protection/>
    </xf>
    <xf numFmtId="0" fontId="13" fillId="0" borderId="24" xfId="74" applyFont="1" applyBorder="1" applyAlignment="1">
      <alignment horizontal="left" vertical="center"/>
      <protection/>
    </xf>
    <xf numFmtId="0" fontId="13" fillId="0" borderId="25" xfId="74" applyFont="1" applyBorder="1" applyAlignment="1">
      <alignment horizontal="left" vertical="center"/>
      <protection/>
    </xf>
    <xf numFmtId="0" fontId="13" fillId="0" borderId="25" xfId="74" applyFont="1" applyBorder="1" applyAlignment="1">
      <alignment horizontal="right" vertical="center"/>
      <protection/>
    </xf>
    <xf numFmtId="0" fontId="13" fillId="0" borderId="26" xfId="74" applyFont="1" applyBorder="1" applyAlignment="1">
      <alignment horizontal="left" vertical="center"/>
      <protection/>
    </xf>
    <xf numFmtId="0" fontId="13" fillId="0" borderId="27" xfId="74" applyFont="1" applyBorder="1" applyAlignment="1">
      <alignment horizontal="left" vertical="center"/>
      <protection/>
    </xf>
    <xf numFmtId="0" fontId="13" fillId="0" borderId="28" xfId="74" applyFont="1" applyBorder="1" applyAlignment="1">
      <alignment horizontal="right" vertical="center"/>
      <protection/>
    </xf>
    <xf numFmtId="0" fontId="13" fillId="0" borderId="28" xfId="74" applyFont="1" applyBorder="1" applyAlignment="1">
      <alignment horizontal="left" vertical="center"/>
      <protection/>
    </xf>
    <xf numFmtId="0" fontId="13" fillId="0" borderId="29" xfId="74" applyFont="1" applyBorder="1" applyAlignment="1">
      <alignment horizontal="left" vertical="center"/>
      <protection/>
    </xf>
    <xf numFmtId="0" fontId="13" fillId="0" borderId="30" xfId="74" applyFont="1" applyBorder="1" applyAlignment="1">
      <alignment horizontal="left" vertical="center"/>
      <protection/>
    </xf>
    <xf numFmtId="0" fontId="13" fillId="0" borderId="31" xfId="74" applyFont="1" applyBorder="1" applyAlignment="1">
      <alignment horizontal="left" vertical="center"/>
      <protection/>
    </xf>
    <xf numFmtId="0" fontId="13" fillId="0" borderId="32" xfId="74" applyFont="1" applyBorder="1" applyAlignment="1">
      <alignment horizontal="left" vertical="center"/>
      <protection/>
    </xf>
    <xf numFmtId="0" fontId="13" fillId="0" borderId="15" xfId="74" applyFont="1" applyBorder="1" applyAlignment="1">
      <alignment horizontal="right" vertical="center"/>
      <protection/>
    </xf>
    <xf numFmtId="3" fontId="13" fillId="0" borderId="33" xfId="74" applyNumberFormat="1" applyFont="1" applyBorder="1" applyAlignment="1">
      <alignment horizontal="right" vertical="center"/>
      <protection/>
    </xf>
    <xf numFmtId="3" fontId="13" fillId="0" borderId="17" xfId="74" applyNumberFormat="1" applyFont="1" applyBorder="1" applyAlignment="1">
      <alignment horizontal="right" vertical="center"/>
      <protection/>
    </xf>
    <xf numFmtId="0" fontId="13" fillId="0" borderId="27" xfId="74" applyFont="1" applyBorder="1" applyAlignment="1">
      <alignment horizontal="right" vertical="center"/>
      <protection/>
    </xf>
    <xf numFmtId="3" fontId="13" fillId="0" borderId="34" xfId="74" applyNumberFormat="1" applyFont="1" applyBorder="1" applyAlignment="1">
      <alignment horizontal="right" vertical="center"/>
      <protection/>
    </xf>
    <xf numFmtId="3" fontId="13" fillId="0" borderId="29" xfId="74" applyNumberFormat="1" applyFont="1" applyBorder="1" applyAlignment="1">
      <alignment horizontal="right" vertical="center"/>
      <protection/>
    </xf>
    <xf numFmtId="0" fontId="13" fillId="0" borderId="30" xfId="74" applyFont="1" applyBorder="1" applyAlignment="1">
      <alignment horizontal="right" vertical="center"/>
      <protection/>
    </xf>
    <xf numFmtId="3" fontId="13" fillId="0" borderId="35" xfId="74" applyNumberFormat="1" applyFont="1" applyBorder="1" applyAlignment="1">
      <alignment horizontal="right" vertical="center"/>
      <protection/>
    </xf>
    <xf numFmtId="0" fontId="13" fillId="0" borderId="31" xfId="74" applyFont="1" applyBorder="1" applyAlignment="1">
      <alignment horizontal="right" vertical="center"/>
      <protection/>
    </xf>
    <xf numFmtId="3" fontId="13" fillId="0" borderId="32" xfId="74" applyNumberFormat="1" applyFont="1" applyBorder="1" applyAlignment="1">
      <alignment horizontal="right" vertical="center"/>
      <protection/>
    </xf>
    <xf numFmtId="0" fontId="15" fillId="0" borderId="36" xfId="74" applyFont="1" applyBorder="1" applyAlignment="1">
      <alignment horizontal="center" vertical="center"/>
      <protection/>
    </xf>
    <xf numFmtId="0" fontId="13" fillId="0" borderId="37" xfId="74" applyFont="1" applyBorder="1" applyAlignment="1">
      <alignment horizontal="left" vertical="center"/>
      <protection/>
    </xf>
    <xf numFmtId="0" fontId="13" fillId="0" borderId="37" xfId="74" applyFont="1" applyBorder="1" applyAlignment="1">
      <alignment horizontal="center" vertical="center"/>
      <protection/>
    </xf>
    <xf numFmtId="0" fontId="13" fillId="0" borderId="38" xfId="74" applyFont="1" applyBorder="1" applyAlignment="1">
      <alignment horizontal="center" vertical="center"/>
      <protection/>
    </xf>
    <xf numFmtId="0" fontId="13" fillId="0" borderId="39" xfId="74" applyFont="1" applyBorder="1" applyAlignment="1">
      <alignment horizontal="center" vertical="center"/>
      <protection/>
    </xf>
    <xf numFmtId="0" fontId="13" fillId="0" borderId="40" xfId="74" applyFont="1" applyBorder="1" applyAlignment="1">
      <alignment horizontal="center" vertical="center"/>
      <protection/>
    </xf>
    <xf numFmtId="0" fontId="13" fillId="0" borderId="41" xfId="74" applyFont="1" applyBorder="1" applyAlignment="1">
      <alignment horizontal="center" vertical="center"/>
      <protection/>
    </xf>
    <xf numFmtId="0" fontId="13" fillId="0" borderId="42" xfId="74" applyFont="1" applyBorder="1" applyAlignment="1">
      <alignment horizontal="center" vertical="center"/>
      <protection/>
    </xf>
    <xf numFmtId="0" fontId="13" fillId="0" borderId="43" xfId="74" applyFont="1" applyBorder="1" applyAlignment="1">
      <alignment horizontal="left" vertical="center"/>
      <protection/>
    </xf>
    <xf numFmtId="4" fontId="13" fillId="0" borderId="43" xfId="74" applyNumberFormat="1" applyFont="1" applyBorder="1" applyAlignment="1">
      <alignment horizontal="right" vertical="center"/>
      <protection/>
    </xf>
    <xf numFmtId="4" fontId="13" fillId="0" borderId="44" xfId="74" applyNumberFormat="1" applyFont="1" applyBorder="1" applyAlignment="1">
      <alignment horizontal="right" vertical="center"/>
      <protection/>
    </xf>
    <xf numFmtId="0" fontId="13" fillId="0" borderId="45" xfId="74" applyFont="1" applyBorder="1" applyAlignment="1">
      <alignment horizontal="left" vertical="center"/>
      <protection/>
    </xf>
    <xf numFmtId="0" fontId="13" fillId="0" borderId="46" xfId="74" applyNumberFormat="1" applyFont="1" applyBorder="1" applyAlignment="1">
      <alignment horizontal="left" vertical="center"/>
      <protection/>
    </xf>
    <xf numFmtId="0" fontId="13" fillId="0" borderId="47" xfId="74" applyFont="1" applyBorder="1" applyAlignment="1">
      <alignment horizontal="center" vertical="center"/>
      <protection/>
    </xf>
    <xf numFmtId="0" fontId="13" fillId="0" borderId="12" xfId="74" applyFont="1" applyBorder="1" applyAlignment="1">
      <alignment horizontal="left" vertical="center"/>
      <protection/>
    </xf>
    <xf numFmtId="4" fontId="13" fillId="0" borderId="12" xfId="74" applyNumberFormat="1" applyFont="1" applyBorder="1" applyAlignment="1">
      <alignment horizontal="right" vertical="center"/>
      <protection/>
    </xf>
    <xf numFmtId="0" fontId="13" fillId="0" borderId="48" xfId="74" applyFont="1" applyBorder="1" applyAlignment="1">
      <alignment horizontal="left" vertical="center"/>
      <protection/>
    </xf>
    <xf numFmtId="4" fontId="13" fillId="0" borderId="49" xfId="74" applyNumberFormat="1" applyFont="1" applyBorder="1" applyAlignment="1">
      <alignment horizontal="right" vertical="center"/>
      <protection/>
    </xf>
    <xf numFmtId="4" fontId="13" fillId="0" borderId="50" xfId="74" applyNumberFormat="1" applyFont="1" applyBorder="1" applyAlignment="1">
      <alignment horizontal="right" vertical="center"/>
      <protection/>
    </xf>
    <xf numFmtId="0" fontId="13" fillId="0" borderId="51" xfId="74" applyFont="1" applyBorder="1" applyAlignment="1">
      <alignment horizontal="center" vertical="center"/>
      <protection/>
    </xf>
    <xf numFmtId="0" fontId="13" fillId="0" borderId="52" xfId="74" applyFont="1" applyBorder="1" applyAlignment="1">
      <alignment horizontal="left" vertical="center"/>
      <protection/>
    </xf>
    <xf numFmtId="4" fontId="13" fillId="0" borderId="52" xfId="74" applyNumberFormat="1" applyFont="1" applyBorder="1" applyAlignment="1">
      <alignment horizontal="right" vertical="center"/>
      <protection/>
    </xf>
    <xf numFmtId="4" fontId="13" fillId="0" borderId="53" xfId="74" applyNumberFormat="1" applyFont="1" applyBorder="1" applyAlignment="1">
      <alignment horizontal="right" vertical="center"/>
      <protection/>
    </xf>
    <xf numFmtId="4" fontId="13" fillId="0" borderId="54" xfId="74" applyNumberFormat="1" applyFont="1" applyBorder="1" applyAlignment="1">
      <alignment horizontal="right" vertical="center"/>
      <protection/>
    </xf>
    <xf numFmtId="0" fontId="13" fillId="0" borderId="55" xfId="74" applyFont="1" applyBorder="1" applyAlignment="1">
      <alignment horizontal="center" vertical="center"/>
      <protection/>
    </xf>
    <xf numFmtId="0" fontId="13" fillId="0" borderId="53" xfId="74" applyFont="1" applyBorder="1" applyAlignment="1">
      <alignment horizontal="right" vertical="center"/>
      <protection/>
    </xf>
    <xf numFmtId="0" fontId="13" fillId="0" borderId="39" xfId="74" applyFont="1" applyBorder="1" applyAlignment="1">
      <alignment horizontal="left" vertical="center"/>
      <protection/>
    </xf>
    <xf numFmtId="10" fontId="13" fillId="0" borderId="28" xfId="74" applyNumberFormat="1" applyFont="1" applyBorder="1" applyAlignment="1">
      <alignment horizontal="right" vertical="center"/>
      <protection/>
    </xf>
    <xf numFmtId="10" fontId="13" fillId="0" borderId="56" xfId="74" applyNumberFormat="1" applyFont="1" applyBorder="1" applyAlignment="1">
      <alignment horizontal="right" vertical="center"/>
      <protection/>
    </xf>
    <xf numFmtId="0" fontId="13" fillId="0" borderId="57" xfId="74" applyFont="1" applyBorder="1" applyAlignment="1">
      <alignment horizontal="left" vertical="center"/>
      <protection/>
    </xf>
    <xf numFmtId="10" fontId="13" fillId="0" borderId="19" xfId="74" applyNumberFormat="1" applyFont="1" applyBorder="1" applyAlignment="1">
      <alignment horizontal="right" vertical="center"/>
      <protection/>
    </xf>
    <xf numFmtId="10" fontId="13" fillId="0" borderId="57" xfId="74" applyNumberFormat="1" applyFont="1" applyBorder="1" applyAlignment="1">
      <alignment horizontal="right" vertical="center"/>
      <protection/>
    </xf>
    <xf numFmtId="0" fontId="13" fillId="0" borderId="53" xfId="74" applyFont="1" applyBorder="1" applyAlignment="1">
      <alignment horizontal="left" vertical="center"/>
      <protection/>
    </xf>
    <xf numFmtId="0" fontId="13" fillId="0" borderId="55" xfId="74" applyFont="1" applyBorder="1" applyAlignment="1">
      <alignment horizontal="right" vertical="center"/>
      <protection/>
    </xf>
    <xf numFmtId="0" fontId="13" fillId="0" borderId="58" xfId="74" applyFont="1" applyBorder="1" applyAlignment="1">
      <alignment horizontal="center" vertical="center"/>
      <protection/>
    </xf>
    <xf numFmtId="0" fontId="13" fillId="0" borderId="59" xfId="74" applyFont="1" applyBorder="1" applyAlignment="1">
      <alignment horizontal="left" vertical="center"/>
      <protection/>
    </xf>
    <xf numFmtId="0" fontId="13" fillId="0" borderId="59" xfId="74" applyFont="1" applyBorder="1" applyAlignment="1">
      <alignment horizontal="right" vertical="center"/>
      <protection/>
    </xf>
    <xf numFmtId="0" fontId="13" fillId="0" borderId="60" xfId="74" applyFont="1" applyBorder="1" applyAlignment="1">
      <alignment horizontal="right" vertical="center"/>
      <protection/>
    </xf>
    <xf numFmtId="3" fontId="13" fillId="0" borderId="0" xfId="74" applyNumberFormat="1" applyFont="1" applyBorder="1" applyAlignment="1">
      <alignment horizontal="right" vertical="center"/>
      <protection/>
    </xf>
    <xf numFmtId="0" fontId="13" fillId="0" borderId="58" xfId="74" applyFont="1" applyBorder="1" applyAlignment="1">
      <alignment horizontal="left" vertical="center"/>
      <protection/>
    </xf>
    <xf numFmtId="0" fontId="13" fillId="0" borderId="0" xfId="74" applyFont="1" applyBorder="1" applyAlignment="1">
      <alignment horizontal="right" vertical="center"/>
      <protection/>
    </xf>
    <xf numFmtId="0" fontId="13" fillId="0" borderId="0" xfId="74" applyFont="1" applyBorder="1" applyAlignment="1">
      <alignment horizontal="left" vertical="center"/>
      <protection/>
    </xf>
    <xf numFmtId="0" fontId="13" fillId="0" borderId="61" xfId="74" applyFont="1" applyBorder="1" applyAlignment="1">
      <alignment horizontal="right" vertical="center"/>
      <protection/>
    </xf>
    <xf numFmtId="0" fontId="13" fillId="0" borderId="34" xfId="74" applyFont="1" applyBorder="1" applyAlignment="1">
      <alignment horizontal="right" vertical="center"/>
      <protection/>
    </xf>
    <xf numFmtId="3" fontId="13" fillId="0" borderId="61" xfId="74" applyNumberFormat="1" applyFont="1" applyBorder="1" applyAlignment="1">
      <alignment horizontal="right" vertical="center"/>
      <protection/>
    </xf>
    <xf numFmtId="4" fontId="13" fillId="0" borderId="57" xfId="74" applyNumberFormat="1" applyFont="1" applyBorder="1" applyAlignment="1">
      <alignment horizontal="right" vertical="center"/>
      <protection/>
    </xf>
    <xf numFmtId="3" fontId="13" fillId="0" borderId="62" xfId="74" applyNumberFormat="1" applyFont="1" applyBorder="1" applyAlignment="1">
      <alignment horizontal="right" vertical="center"/>
      <protection/>
    </xf>
    <xf numFmtId="0" fontId="15" fillId="0" borderId="63" xfId="74" applyFont="1" applyBorder="1" applyAlignment="1">
      <alignment horizontal="center" vertical="center"/>
      <protection/>
    </xf>
    <xf numFmtId="0" fontId="13" fillId="0" borderId="64" xfId="74" applyFont="1" applyBorder="1" applyAlignment="1">
      <alignment horizontal="left" vertical="center"/>
      <protection/>
    </xf>
    <xf numFmtId="0" fontId="13" fillId="0" borderId="65" xfId="74" applyFont="1" applyBorder="1" applyAlignment="1">
      <alignment horizontal="left" vertical="center"/>
      <protection/>
    </xf>
    <xf numFmtId="166" fontId="13" fillId="0" borderId="66" xfId="74" applyNumberFormat="1" applyFont="1" applyBorder="1" applyAlignment="1">
      <alignment horizontal="right" vertical="center"/>
      <protection/>
    </xf>
    <xf numFmtId="0" fontId="13" fillId="0" borderId="67" xfId="74" applyFont="1" applyBorder="1" applyAlignment="1">
      <alignment horizontal="left" vertical="center"/>
      <protection/>
    </xf>
    <xf numFmtId="0" fontId="13" fillId="0" borderId="59" xfId="74" applyFont="1" applyBorder="1" applyAlignment="1">
      <alignment horizontal="center" vertical="center"/>
      <protection/>
    </xf>
    <xf numFmtId="0" fontId="13" fillId="0" borderId="68" xfId="74" applyFont="1" applyBorder="1" applyAlignment="1">
      <alignment horizontal="center" vertical="center"/>
      <protection/>
    </xf>
    <xf numFmtId="0" fontId="13" fillId="0" borderId="69" xfId="74" applyFont="1" applyBorder="1" applyAlignment="1">
      <alignment horizontal="left" vertical="center"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8" fontId="13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70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 horizontal="center"/>
      <protection/>
    </xf>
    <xf numFmtId="0" fontId="13" fillId="0" borderId="75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70" xfId="0" applyNumberFormat="1" applyFont="1" applyBorder="1" applyAlignment="1" applyProtection="1">
      <alignment horizontal="center"/>
      <protection/>
    </xf>
    <xf numFmtId="0" fontId="13" fillId="0" borderId="71" xfId="0" applyNumberFormat="1" applyFont="1" applyBorder="1" applyAlignment="1" applyProtection="1">
      <alignment horizontal="center"/>
      <protection/>
    </xf>
    <xf numFmtId="0" fontId="13" fillId="0" borderId="78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 locked="0"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/>
      <protection/>
    </xf>
    <xf numFmtId="0" fontId="13" fillId="0" borderId="74" xfId="0" applyNumberFormat="1" applyFont="1" applyBorder="1" applyAlignment="1" applyProtection="1">
      <alignment horizontal="center"/>
      <protection/>
    </xf>
    <xf numFmtId="0" fontId="13" fillId="0" borderId="75" xfId="0" applyNumberFormat="1" applyFont="1" applyBorder="1" applyAlignment="1" applyProtection="1">
      <alignment horizontal="center"/>
      <protection/>
    </xf>
    <xf numFmtId="0" fontId="13" fillId="0" borderId="80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167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/>
      <protection/>
    </xf>
    <xf numFmtId="0" fontId="13" fillId="0" borderId="72" xfId="0" applyFont="1" applyBorder="1" applyAlignment="1" applyProtection="1">
      <alignment horizontal="center"/>
      <protection/>
    </xf>
    <xf numFmtId="0" fontId="13" fillId="0" borderId="81" xfId="0" applyFont="1" applyBorder="1" applyAlignment="1" applyProtection="1">
      <alignment horizontal="center"/>
      <protection/>
    </xf>
  </cellXfs>
  <cellStyles count="9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Chybně" xfId="61"/>
    <cellStyle name="Kontrolná bunka" xfId="62"/>
    <cellStyle name="Kontrolní buňka" xfId="63"/>
    <cellStyle name="Currency" xfId="64"/>
    <cellStyle name="Currency [0]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e_KLs" xfId="73"/>
    <cellStyle name="normálne_KLv" xfId="74"/>
    <cellStyle name="Percent" xfId="75"/>
    <cellStyle name="Poznámka" xfId="76"/>
    <cellStyle name="Prepojená bunka" xfId="77"/>
    <cellStyle name="Propojená buňka" xfId="78"/>
    <cellStyle name="Spolu" xfId="79"/>
    <cellStyle name="Správně" xfId="80"/>
    <cellStyle name="TEXT" xfId="81"/>
    <cellStyle name="Text upozornění" xfId="82"/>
    <cellStyle name="Text upozornenia" xfId="83"/>
    <cellStyle name="TEXT1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tabSelected="1" zoomScalePageLayoutView="0" workbookViewId="0" topLeftCell="A1">
      <selection activeCell="H4" sqref="H4"/>
    </sheetView>
  </sheetViews>
  <sheetFormatPr defaultColWidth="9.140625" defaultRowHeight="2.25" customHeight="1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/>
      <c r="C1" s="2"/>
      <c r="D1" s="2"/>
      <c r="F1" s="3" t="str">
        <f>CONCATENATE(AA2," ",AB2," ",AC2," ",AD2)</f>
        <v>Krycí list rozpočtu v EUR  </v>
      </c>
      <c r="G1" s="2"/>
      <c r="H1" s="2"/>
      <c r="I1" s="2"/>
      <c r="J1" s="2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2:30" ht="18" customHeight="1">
      <c r="B2" s="5"/>
      <c r="C2" s="6" t="s">
        <v>5</v>
      </c>
      <c r="D2" s="6"/>
      <c r="E2" s="6"/>
      <c r="F2" s="6"/>
      <c r="G2" s="7" t="s">
        <v>6</v>
      </c>
      <c r="H2" s="6" t="s">
        <v>7</v>
      </c>
      <c r="I2" s="6"/>
      <c r="J2" s="8"/>
      <c r="Z2" s="4" t="s">
        <v>8</v>
      </c>
      <c r="AA2" s="9" t="s">
        <v>9</v>
      </c>
      <c r="AB2" s="9" t="s">
        <v>10</v>
      </c>
      <c r="AC2" s="9"/>
      <c r="AD2" s="10"/>
    </row>
    <row r="3" spans="2:30" ht="18" customHeight="1">
      <c r="B3" s="11"/>
      <c r="C3" s="12"/>
      <c r="D3" s="12"/>
      <c r="E3" s="12"/>
      <c r="F3" s="12"/>
      <c r="G3" s="13" t="s">
        <v>11</v>
      </c>
      <c r="H3" s="12"/>
      <c r="I3" s="12"/>
      <c r="J3" s="14"/>
      <c r="Z3" s="4" t="s">
        <v>12</v>
      </c>
      <c r="AA3" s="9" t="s">
        <v>13</v>
      </c>
      <c r="AB3" s="9" t="s">
        <v>14</v>
      </c>
      <c r="AC3" s="9" t="s">
        <v>15</v>
      </c>
      <c r="AD3" s="10" t="s">
        <v>16</v>
      </c>
    </row>
    <row r="4" spans="2:30" ht="18" customHeight="1">
      <c r="B4" s="15"/>
      <c r="C4" s="16"/>
      <c r="D4" s="16"/>
      <c r="E4" s="16"/>
      <c r="F4" s="16"/>
      <c r="G4" s="17"/>
      <c r="H4" s="16"/>
      <c r="I4" s="16"/>
      <c r="J4" s="18"/>
      <c r="Z4" s="4" t="s">
        <v>17</v>
      </c>
      <c r="AA4" s="9" t="s">
        <v>18</v>
      </c>
      <c r="AB4" s="9" t="s">
        <v>14</v>
      </c>
      <c r="AC4" s="9"/>
      <c r="AD4" s="10"/>
    </row>
    <row r="5" spans="2:30" ht="18" customHeight="1">
      <c r="B5" s="19"/>
      <c r="C5" s="20" t="s">
        <v>19</v>
      </c>
      <c r="D5" s="20"/>
      <c r="E5" s="20" t="s">
        <v>20</v>
      </c>
      <c r="F5" s="21"/>
      <c r="G5" s="21" t="s">
        <v>21</v>
      </c>
      <c r="H5" s="20"/>
      <c r="I5" s="21" t="s">
        <v>22</v>
      </c>
      <c r="J5" s="22"/>
      <c r="Z5" s="4" t="s">
        <v>23</v>
      </c>
      <c r="AA5" s="9" t="s">
        <v>13</v>
      </c>
      <c r="AB5" s="9" t="s">
        <v>14</v>
      </c>
      <c r="AC5" s="9" t="s">
        <v>15</v>
      </c>
      <c r="AD5" s="10" t="s">
        <v>16</v>
      </c>
    </row>
    <row r="6" spans="2:10" ht="18" customHeight="1">
      <c r="B6" s="5"/>
      <c r="C6" s="6" t="s">
        <v>24</v>
      </c>
      <c r="D6" s="6" t="s">
        <v>25</v>
      </c>
      <c r="E6" s="6"/>
      <c r="F6" s="6"/>
      <c r="G6" s="6" t="s">
        <v>26</v>
      </c>
      <c r="H6" s="6"/>
      <c r="I6" s="6"/>
      <c r="J6" s="8"/>
    </row>
    <row r="7" spans="2:10" ht="18" customHeight="1">
      <c r="B7" s="23"/>
      <c r="C7" s="24"/>
      <c r="D7" s="25" t="s">
        <v>27</v>
      </c>
      <c r="E7" s="25"/>
      <c r="F7" s="25"/>
      <c r="G7" s="25" t="s">
        <v>28</v>
      </c>
      <c r="H7" s="25"/>
      <c r="I7" s="25"/>
      <c r="J7" s="26"/>
    </row>
    <row r="8" spans="2:10" ht="18" customHeight="1">
      <c r="B8" s="11"/>
      <c r="C8" s="12" t="s">
        <v>29</v>
      </c>
      <c r="D8" s="12" t="s">
        <v>30</v>
      </c>
      <c r="E8" s="12"/>
      <c r="F8" s="12"/>
      <c r="G8" s="12" t="s">
        <v>26</v>
      </c>
      <c r="H8" s="12"/>
      <c r="I8" s="12"/>
      <c r="J8" s="14"/>
    </row>
    <row r="9" spans="2:10" ht="18" customHeight="1">
      <c r="B9" s="15"/>
      <c r="C9" s="17"/>
      <c r="D9" s="16" t="s">
        <v>27</v>
      </c>
      <c r="E9" s="16"/>
      <c r="F9" s="16"/>
      <c r="G9" s="25" t="s">
        <v>28</v>
      </c>
      <c r="H9" s="16"/>
      <c r="I9" s="16"/>
      <c r="J9" s="18"/>
    </row>
    <row r="10" spans="2:10" ht="18" customHeight="1">
      <c r="B10" s="11"/>
      <c r="C10" s="12" t="s">
        <v>31</v>
      </c>
      <c r="D10" s="12" t="s">
        <v>32</v>
      </c>
      <c r="E10" s="12"/>
      <c r="F10" s="12"/>
      <c r="G10" s="12" t="s">
        <v>26</v>
      </c>
      <c r="H10" s="12"/>
      <c r="I10" s="12"/>
      <c r="J10" s="14"/>
    </row>
    <row r="11" spans="2:10" ht="18" customHeight="1">
      <c r="B11" s="27"/>
      <c r="C11" s="28"/>
      <c r="D11" s="28" t="s">
        <v>27</v>
      </c>
      <c r="E11" s="28"/>
      <c r="F11" s="28"/>
      <c r="G11" s="28" t="s">
        <v>28</v>
      </c>
      <c r="H11" s="28"/>
      <c r="I11" s="28"/>
      <c r="J11" s="29"/>
    </row>
    <row r="12" spans="2:10" ht="18" customHeight="1">
      <c r="B12" s="30">
        <v>1</v>
      </c>
      <c r="C12" s="6" t="s">
        <v>33</v>
      </c>
      <c r="D12" s="6"/>
      <c r="E12" s="6"/>
      <c r="F12" s="31">
        <f>IF(B12&lt;&gt;0,ROUND($J$31/B12,0),0)</f>
        <v>0</v>
      </c>
      <c r="G12" s="7">
        <v>1</v>
      </c>
      <c r="H12" s="6" t="s">
        <v>34</v>
      </c>
      <c r="I12" s="6"/>
      <c r="J12" s="32">
        <f>IF(G12&lt;&gt;0,ROUND($J$31/G12,0),0)</f>
        <v>0</v>
      </c>
    </row>
    <row r="13" spans="2:10" ht="18" customHeight="1">
      <c r="B13" s="33">
        <v>1</v>
      </c>
      <c r="C13" s="25" t="s">
        <v>35</v>
      </c>
      <c r="D13" s="25"/>
      <c r="E13" s="25"/>
      <c r="F13" s="34">
        <f>IF(B13&lt;&gt;0,ROUND($J$31/B13,0),0)</f>
        <v>0</v>
      </c>
      <c r="G13" s="24"/>
      <c r="H13" s="25"/>
      <c r="I13" s="25"/>
      <c r="J13" s="35">
        <f>IF(G13&lt;&gt;0,ROUND($J$31/G13,0),0)</f>
        <v>0</v>
      </c>
    </row>
    <row r="14" spans="2:10" ht="18" customHeight="1">
      <c r="B14" s="36">
        <v>1</v>
      </c>
      <c r="C14" s="28" t="s">
        <v>36</v>
      </c>
      <c r="D14" s="28"/>
      <c r="E14" s="28"/>
      <c r="F14" s="37">
        <f>IF(B14&lt;&gt;0,ROUND($J$31/B14,0),0)</f>
        <v>0</v>
      </c>
      <c r="G14" s="38"/>
      <c r="H14" s="28"/>
      <c r="I14" s="28"/>
      <c r="J14" s="39">
        <f>IF(G14&lt;&gt;0,ROUND($J$31/G14,0),0)</f>
        <v>0</v>
      </c>
    </row>
    <row r="15" spans="2:10" ht="18" customHeight="1">
      <c r="B15" s="40" t="s">
        <v>37</v>
      </c>
      <c r="C15" s="41" t="s">
        <v>38</v>
      </c>
      <c r="D15" s="42" t="s">
        <v>39</v>
      </c>
      <c r="E15" s="42" t="s">
        <v>40</v>
      </c>
      <c r="F15" s="43" t="s">
        <v>41</v>
      </c>
      <c r="G15" s="40" t="s">
        <v>42</v>
      </c>
      <c r="H15" s="44" t="s">
        <v>43</v>
      </c>
      <c r="I15" s="45"/>
      <c r="J15" s="46"/>
    </row>
    <row r="16" spans="2:10" ht="18" customHeight="1">
      <c r="B16" s="47">
        <v>1</v>
      </c>
      <c r="C16" s="48" t="s">
        <v>44</v>
      </c>
      <c r="D16" s="49">
        <f>Prehlad!H33</f>
        <v>0</v>
      </c>
      <c r="E16" s="49">
        <f>Prehlad!I33</f>
        <v>0</v>
      </c>
      <c r="F16" s="50">
        <f>D16+E16</f>
        <v>0</v>
      </c>
      <c r="G16" s="47">
        <v>6</v>
      </c>
      <c r="H16" s="51" t="s">
        <v>45</v>
      </c>
      <c r="I16" s="52"/>
      <c r="J16" s="50">
        <v>0</v>
      </c>
    </row>
    <row r="17" spans="2:10" ht="18" customHeight="1">
      <c r="B17" s="53">
        <v>2</v>
      </c>
      <c r="C17" s="54" t="s">
        <v>46</v>
      </c>
      <c r="D17" s="55"/>
      <c r="E17" s="55"/>
      <c r="F17" s="50">
        <f>D17+E17</f>
        <v>0</v>
      </c>
      <c r="G17" s="53">
        <v>7</v>
      </c>
      <c r="H17" s="56" t="s">
        <v>47</v>
      </c>
      <c r="I17" s="12"/>
      <c r="J17" s="57">
        <v>0</v>
      </c>
    </row>
    <row r="18" spans="2:10" ht="18" customHeight="1">
      <c r="B18" s="53">
        <v>3</v>
      </c>
      <c r="C18" s="54" t="s">
        <v>48</v>
      </c>
      <c r="D18" s="55"/>
      <c r="E18" s="55"/>
      <c r="F18" s="50">
        <f>D18+E18</f>
        <v>0</v>
      </c>
      <c r="G18" s="53">
        <v>8</v>
      </c>
      <c r="H18" s="56" t="s">
        <v>49</v>
      </c>
      <c r="I18" s="12"/>
      <c r="J18" s="57">
        <v>0</v>
      </c>
    </row>
    <row r="19" spans="2:10" ht="18" customHeight="1">
      <c r="B19" s="53">
        <v>4</v>
      </c>
      <c r="C19" s="54" t="s">
        <v>50</v>
      </c>
      <c r="D19" s="55"/>
      <c r="E19" s="55"/>
      <c r="F19" s="58">
        <f>D19+E19</f>
        <v>0</v>
      </c>
      <c r="G19" s="53">
        <v>9</v>
      </c>
      <c r="H19" s="56" t="s">
        <v>51</v>
      </c>
      <c r="I19" s="12"/>
      <c r="J19" s="57">
        <v>0</v>
      </c>
    </row>
    <row r="20" spans="2:10" ht="18" customHeight="1">
      <c r="B20" s="59">
        <v>5</v>
      </c>
      <c r="C20" s="60" t="s">
        <v>52</v>
      </c>
      <c r="D20" s="61">
        <f>SUM(D16:D19)</f>
        <v>0</v>
      </c>
      <c r="E20" s="62">
        <f>SUM(E16:E19)</f>
        <v>0</v>
      </c>
      <c r="F20" s="63">
        <f>SUM(F16:F19)</f>
        <v>0</v>
      </c>
      <c r="G20" s="64">
        <v>10</v>
      </c>
      <c r="I20" s="65" t="s">
        <v>53</v>
      </c>
      <c r="J20" s="63">
        <f>SUM(J16:J19)</f>
        <v>0</v>
      </c>
    </row>
    <row r="21" spans="2:10" ht="18" customHeight="1">
      <c r="B21" s="40" t="s">
        <v>54</v>
      </c>
      <c r="C21" s="66"/>
      <c r="D21" s="45" t="s">
        <v>55</v>
      </c>
      <c r="E21" s="45"/>
      <c r="F21" s="46"/>
      <c r="G21" s="40" t="s">
        <v>56</v>
      </c>
      <c r="H21" s="44" t="s">
        <v>57</v>
      </c>
      <c r="I21" s="45"/>
      <c r="J21" s="46"/>
    </row>
    <row r="22" spans="2:10" ht="18" customHeight="1">
      <c r="B22" s="47">
        <v>11</v>
      </c>
      <c r="C22" s="51" t="s">
        <v>58</v>
      </c>
      <c r="D22" s="67" t="s">
        <v>51</v>
      </c>
      <c r="E22" s="68">
        <v>0</v>
      </c>
      <c r="F22" s="50">
        <v>0</v>
      </c>
      <c r="G22" s="53">
        <v>16</v>
      </c>
      <c r="H22" s="56" t="s">
        <v>59</v>
      </c>
      <c r="I22" s="69"/>
      <c r="J22" s="57">
        <v>0</v>
      </c>
    </row>
    <row r="23" spans="2:10" ht="18" customHeight="1">
      <c r="B23" s="53">
        <v>12</v>
      </c>
      <c r="C23" s="56" t="s">
        <v>60</v>
      </c>
      <c r="D23" s="70"/>
      <c r="E23" s="71">
        <v>0</v>
      </c>
      <c r="F23" s="57">
        <v>0</v>
      </c>
      <c r="G23" s="53">
        <v>17</v>
      </c>
      <c r="H23" s="56" t="s">
        <v>61</v>
      </c>
      <c r="I23" s="69"/>
      <c r="J23" s="57">
        <v>0</v>
      </c>
    </row>
    <row r="24" spans="2:10" ht="18" customHeight="1">
      <c r="B24" s="53">
        <v>13</v>
      </c>
      <c r="C24" s="56" t="s">
        <v>62</v>
      </c>
      <c r="D24" s="70"/>
      <c r="E24" s="71">
        <v>0</v>
      </c>
      <c r="F24" s="57">
        <v>0</v>
      </c>
      <c r="G24" s="53">
        <v>18</v>
      </c>
      <c r="H24" s="56" t="s">
        <v>63</v>
      </c>
      <c r="I24" s="69"/>
      <c r="J24" s="57">
        <v>0</v>
      </c>
    </row>
    <row r="25" spans="2:10" ht="18" customHeight="1">
      <c r="B25" s="53">
        <v>14</v>
      </c>
      <c r="C25" s="56" t="s">
        <v>51</v>
      </c>
      <c r="D25" s="70"/>
      <c r="E25" s="71">
        <v>0</v>
      </c>
      <c r="F25" s="57">
        <v>0</v>
      </c>
      <c r="G25" s="53">
        <v>19</v>
      </c>
      <c r="H25" s="56" t="s">
        <v>51</v>
      </c>
      <c r="I25" s="69"/>
      <c r="J25" s="57">
        <v>0</v>
      </c>
    </row>
    <row r="26" spans="2:10" ht="18" customHeight="1">
      <c r="B26" s="59">
        <v>15</v>
      </c>
      <c r="C26" s="72"/>
      <c r="D26" s="73"/>
      <c r="E26" s="73" t="s">
        <v>64</v>
      </c>
      <c r="F26" s="63">
        <f>SUM(F22:F25)</f>
        <v>0</v>
      </c>
      <c r="G26" s="59">
        <v>20</v>
      </c>
      <c r="H26" s="72"/>
      <c r="I26" s="73" t="s">
        <v>65</v>
      </c>
      <c r="J26" s="63">
        <f>SUM(J22:J25)</f>
        <v>0</v>
      </c>
    </row>
    <row r="27" spans="2:10" ht="18" customHeight="1">
      <c r="B27" s="74"/>
      <c r="C27" s="75" t="s">
        <v>66</v>
      </c>
      <c r="D27" s="76"/>
      <c r="E27" s="77" t="s">
        <v>67</v>
      </c>
      <c r="F27" s="78"/>
      <c r="G27" s="40" t="s">
        <v>68</v>
      </c>
      <c r="H27" s="44" t="s">
        <v>69</v>
      </c>
      <c r="I27" s="45"/>
      <c r="J27" s="46"/>
    </row>
    <row r="28" spans="2:10" ht="18" customHeight="1">
      <c r="B28" s="79"/>
      <c r="C28" s="80"/>
      <c r="D28" s="81"/>
      <c r="E28" s="82"/>
      <c r="F28" s="78"/>
      <c r="G28" s="47">
        <v>21</v>
      </c>
      <c r="H28" s="51"/>
      <c r="I28" s="83" t="s">
        <v>70</v>
      </c>
      <c r="J28" s="50">
        <f>ROUND(F20,2)+J20+F26+J26</f>
        <v>0</v>
      </c>
    </row>
    <row r="29" spans="2:10" ht="18" customHeight="1">
      <c r="B29" s="79"/>
      <c r="C29" s="81" t="s">
        <v>71</v>
      </c>
      <c r="D29" s="81"/>
      <c r="E29" s="84"/>
      <c r="F29" s="78"/>
      <c r="G29" s="53">
        <v>22</v>
      </c>
      <c r="H29" s="56" t="s">
        <v>72</v>
      </c>
      <c r="I29" s="85">
        <f>J28-I30</f>
        <v>0</v>
      </c>
      <c r="J29" s="57">
        <f>ROUND((I29*20)/100,2)</f>
        <v>0</v>
      </c>
    </row>
    <row r="30" spans="2:10" ht="18" customHeight="1">
      <c r="B30" s="11"/>
      <c r="C30" s="12" t="s">
        <v>73</v>
      </c>
      <c r="D30" s="12"/>
      <c r="E30" s="84"/>
      <c r="F30" s="78"/>
      <c r="G30" s="53">
        <v>23</v>
      </c>
      <c r="H30" s="56" t="s">
        <v>74</v>
      </c>
      <c r="I30" s="85">
        <f>SUMIF(Prehlad!O11:O9999,0,Prehlad!J11:J9999)</f>
        <v>0</v>
      </c>
      <c r="J30" s="57">
        <f>ROUND((I30*0)/100,1)</f>
        <v>0</v>
      </c>
    </row>
    <row r="31" spans="2:10" ht="18" customHeight="1">
      <c r="B31" s="79"/>
      <c r="C31" s="81"/>
      <c r="D31" s="81"/>
      <c r="E31" s="84"/>
      <c r="F31" s="78"/>
      <c r="G31" s="59">
        <v>24</v>
      </c>
      <c r="H31" s="72"/>
      <c r="I31" s="73" t="s">
        <v>75</v>
      </c>
      <c r="J31" s="63">
        <f>SUM(J28:J30)</f>
        <v>0</v>
      </c>
    </row>
    <row r="32" spans="2:10" ht="18" customHeight="1">
      <c r="B32" s="74"/>
      <c r="C32" s="81"/>
      <c r="D32" s="78"/>
      <c r="E32" s="86"/>
      <c r="F32" s="78"/>
      <c r="G32" s="87" t="s">
        <v>76</v>
      </c>
      <c r="H32" s="88" t="s">
        <v>77</v>
      </c>
      <c r="I32" s="89"/>
      <c r="J32" s="90">
        <v>0</v>
      </c>
    </row>
    <row r="33" spans="2:10" ht="18" customHeight="1">
      <c r="B33" s="91"/>
      <c r="C33" s="92"/>
      <c r="D33" s="75" t="s">
        <v>78</v>
      </c>
      <c r="E33" s="92"/>
      <c r="F33" s="92"/>
      <c r="G33" s="92"/>
      <c r="H33" s="92" t="s">
        <v>79</v>
      </c>
      <c r="I33" s="92"/>
      <c r="J33" s="93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4"/>
    </row>
    <row r="35" spans="2:10" ht="18" customHeight="1">
      <c r="B35" s="79"/>
      <c r="C35" s="81" t="s">
        <v>71</v>
      </c>
      <c r="D35" s="81"/>
      <c r="E35" s="81"/>
      <c r="F35" s="80"/>
      <c r="G35" s="81" t="s">
        <v>71</v>
      </c>
      <c r="H35" s="81"/>
      <c r="I35" s="81"/>
      <c r="J35" s="94"/>
    </row>
    <row r="36" spans="2:10" ht="18" customHeight="1">
      <c r="B36" s="11"/>
      <c r="C36" s="12" t="s">
        <v>73</v>
      </c>
      <c r="D36" s="12"/>
      <c r="E36" s="12"/>
      <c r="F36" s="13"/>
      <c r="G36" s="12" t="s">
        <v>73</v>
      </c>
      <c r="H36" s="12"/>
      <c r="I36" s="12"/>
      <c r="J36" s="14"/>
    </row>
    <row r="37" spans="2:10" ht="18" customHeight="1">
      <c r="B37" s="79"/>
      <c r="C37" s="81" t="s">
        <v>67</v>
      </c>
      <c r="D37" s="81"/>
      <c r="E37" s="81"/>
      <c r="F37" s="80"/>
      <c r="G37" s="81" t="s">
        <v>67</v>
      </c>
      <c r="H37" s="81"/>
      <c r="I37" s="81"/>
      <c r="J37" s="94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4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4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4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</sheetData>
  <sheetProtection selectLockedCells="1" selectUnlockedCells="1"/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2.28125" style="95" customWidth="1"/>
    <col min="2" max="2" width="11.8515625" style="96" customWidth="1"/>
    <col min="3" max="3" width="11.421875" style="96" customWidth="1"/>
    <col min="4" max="4" width="11.57421875" style="96" customWidth="1"/>
    <col min="5" max="5" width="12.140625" style="97" customWidth="1"/>
    <col min="6" max="6" width="8.57421875" style="98" customWidth="1"/>
    <col min="7" max="7" width="9.140625" style="98" customWidth="1"/>
    <col min="8" max="23" width="9.140625" style="95" customWidth="1"/>
    <col min="24" max="25" width="5.7109375" style="95" customWidth="1"/>
    <col min="26" max="26" width="6.57421875" style="95" customWidth="1"/>
    <col min="27" max="27" width="24.28125" style="95" customWidth="1"/>
    <col min="28" max="28" width="4.28125" style="95" customWidth="1"/>
    <col min="29" max="29" width="8.28125" style="95" customWidth="1"/>
    <col min="30" max="30" width="8.7109375" style="95" customWidth="1"/>
    <col min="31" max="16384" width="9.140625" style="95" customWidth="1"/>
  </cols>
  <sheetData>
    <row r="1" spans="1:30" ht="12.75">
      <c r="A1" s="99" t="s">
        <v>80</v>
      </c>
      <c r="C1" s="95"/>
      <c r="E1" s="99" t="s">
        <v>81</v>
      </c>
      <c r="F1" s="95"/>
      <c r="G1" s="95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ht="12.75">
      <c r="A2" s="99" t="s">
        <v>82</v>
      </c>
      <c r="C2" s="95"/>
      <c r="E2" s="99" t="s">
        <v>83</v>
      </c>
      <c r="F2" s="95"/>
      <c r="G2" s="95"/>
      <c r="Z2" s="4" t="s">
        <v>8</v>
      </c>
      <c r="AA2" s="9" t="s">
        <v>84</v>
      </c>
      <c r="AB2" s="9" t="s">
        <v>10</v>
      </c>
      <c r="AC2" s="9"/>
      <c r="AD2" s="10"/>
    </row>
    <row r="3" spans="1:30" ht="12.75">
      <c r="A3" s="99" t="s">
        <v>85</v>
      </c>
      <c r="C3" s="95"/>
      <c r="E3" s="99" t="s">
        <v>86</v>
      </c>
      <c r="F3" s="95"/>
      <c r="G3" s="95"/>
      <c r="Z3" s="4" t="s">
        <v>12</v>
      </c>
      <c r="AA3" s="9" t="s">
        <v>87</v>
      </c>
      <c r="AB3" s="9" t="s">
        <v>14</v>
      </c>
      <c r="AC3" s="9" t="s">
        <v>15</v>
      </c>
      <c r="AD3" s="10" t="s">
        <v>16</v>
      </c>
    </row>
    <row r="4" spans="2:30" ht="12.75">
      <c r="B4" s="95"/>
      <c r="C4" s="95"/>
      <c r="D4" s="95"/>
      <c r="E4" s="95"/>
      <c r="F4" s="95"/>
      <c r="G4" s="95"/>
      <c r="Z4" s="4" t="s">
        <v>17</v>
      </c>
      <c r="AA4" s="9" t="s">
        <v>88</v>
      </c>
      <c r="AB4" s="9" t="s">
        <v>14</v>
      </c>
      <c r="AC4" s="9"/>
      <c r="AD4" s="10"/>
    </row>
    <row r="5" spans="1:30" ht="12.75">
      <c r="A5" s="99" t="s">
        <v>5</v>
      </c>
      <c r="B5" s="95"/>
      <c r="C5" s="95"/>
      <c r="D5" s="95"/>
      <c r="E5" s="95"/>
      <c r="F5" s="95"/>
      <c r="G5" s="95"/>
      <c r="Z5" s="4" t="s">
        <v>23</v>
      </c>
      <c r="AA5" s="9" t="s">
        <v>87</v>
      </c>
      <c r="AB5" s="9" t="s">
        <v>14</v>
      </c>
      <c r="AC5" s="9" t="s">
        <v>15</v>
      </c>
      <c r="AD5" s="10" t="s">
        <v>16</v>
      </c>
    </row>
    <row r="6" spans="1:7" ht="12.75">
      <c r="A6" s="99"/>
      <c r="B6" s="95"/>
      <c r="C6" s="95"/>
      <c r="D6" s="95"/>
      <c r="E6" s="95"/>
      <c r="F6" s="95"/>
      <c r="G6" s="95"/>
    </row>
    <row r="7" spans="1:7" ht="12.75">
      <c r="A7" s="99"/>
      <c r="B7" s="95"/>
      <c r="C7" s="95"/>
      <c r="D7" s="95"/>
      <c r="E7" s="95"/>
      <c r="F7" s="95"/>
      <c r="G7" s="95"/>
    </row>
    <row r="8" spans="2:7" ht="13.5">
      <c r="B8" s="100" t="str">
        <f>CONCATENATE(AA2," ",AB2," ",AC2," ",AD2)</f>
        <v>Rekapitulácia rozpočtu v EUR  </v>
      </c>
      <c r="G8" s="95"/>
    </row>
    <row r="9" spans="1:7" ht="12.75">
      <c r="A9" s="101" t="s">
        <v>89</v>
      </c>
      <c r="B9" s="102" t="s">
        <v>90</v>
      </c>
      <c r="C9" s="102" t="s">
        <v>91</v>
      </c>
      <c r="D9" s="102" t="s">
        <v>92</v>
      </c>
      <c r="E9" s="103" t="s">
        <v>93</v>
      </c>
      <c r="F9" s="104" t="s">
        <v>94</v>
      </c>
      <c r="G9" s="95"/>
    </row>
    <row r="10" spans="1:7" ht="12.75">
      <c r="A10" s="105"/>
      <c r="B10" s="106" t="s">
        <v>95</v>
      </c>
      <c r="C10" s="106" t="s">
        <v>40</v>
      </c>
      <c r="D10" s="106"/>
      <c r="E10" s="106" t="s">
        <v>92</v>
      </c>
      <c r="F10" s="107" t="s">
        <v>92</v>
      </c>
      <c r="G10" s="108" t="s">
        <v>96</v>
      </c>
    </row>
    <row r="12" spans="1:7" ht="12.75">
      <c r="A12" s="95" t="s">
        <v>97</v>
      </c>
      <c r="B12" s="96">
        <f>Prehlad!H21</f>
        <v>0</v>
      </c>
      <c r="C12" s="96">
        <f>Prehlad!I21</f>
        <v>0</v>
      </c>
      <c r="D12" s="96">
        <f>Prehlad!J21</f>
        <v>0</v>
      </c>
      <c r="E12" s="97">
        <f>Prehlad!L21</f>
        <v>0</v>
      </c>
      <c r="F12" s="98">
        <f>Prehlad!N21</f>
        <v>0</v>
      </c>
      <c r="G12" s="98">
        <f>Prehlad!W21</f>
        <v>106.218</v>
      </c>
    </row>
    <row r="13" spans="1:7" ht="12.75">
      <c r="A13" s="95" t="s">
        <v>98</v>
      </c>
      <c r="B13" s="96">
        <f>Prehlad!H26</f>
        <v>0</v>
      </c>
      <c r="C13" s="96">
        <f>Prehlad!I26</f>
        <v>0</v>
      </c>
      <c r="D13" s="96">
        <f>Prehlad!J26</f>
        <v>0</v>
      </c>
      <c r="E13" s="97">
        <f>Prehlad!L26</f>
        <v>295.9344</v>
      </c>
      <c r="F13" s="98">
        <f>Prehlad!N26</f>
        <v>0</v>
      </c>
      <c r="G13" s="98">
        <f>Prehlad!W26</f>
        <v>84.24</v>
      </c>
    </row>
    <row r="14" spans="1:7" ht="12.75">
      <c r="A14" s="95" t="s">
        <v>99</v>
      </c>
      <c r="B14" s="96">
        <f>Prehlad!H31</f>
        <v>0</v>
      </c>
      <c r="C14" s="96">
        <f>Prehlad!I31</f>
        <v>0</v>
      </c>
      <c r="D14" s="96">
        <f>Prehlad!J31</f>
        <v>0</v>
      </c>
      <c r="E14" s="97">
        <f>Prehlad!L31</f>
        <v>76.704</v>
      </c>
      <c r="F14" s="98">
        <f>Prehlad!N31</f>
        <v>0</v>
      </c>
      <c r="G14" s="98">
        <f>Prehlad!W31</f>
        <v>83.4</v>
      </c>
    </row>
    <row r="15" spans="1:7" ht="12.75">
      <c r="A15" s="95" t="s">
        <v>100</v>
      </c>
      <c r="B15" s="96">
        <f>Prehlad!H33</f>
        <v>0</v>
      </c>
      <c r="C15" s="96">
        <f>Prehlad!I33</f>
        <v>0</v>
      </c>
      <c r="D15" s="96">
        <f>Prehlad!J33</f>
        <v>0</v>
      </c>
      <c r="E15" s="97">
        <f>Prehlad!L33</f>
        <v>372.6384</v>
      </c>
      <c r="F15" s="98">
        <f>Prehlad!N33</f>
        <v>0</v>
      </c>
      <c r="G15" s="98">
        <f>Prehlad!W33</f>
        <v>273.858</v>
      </c>
    </row>
    <row r="18" spans="1:7" ht="12.75">
      <c r="A18" s="95" t="s">
        <v>101</v>
      </c>
      <c r="B18" s="96">
        <f>Prehlad!H35</f>
        <v>0</v>
      </c>
      <c r="C18" s="96">
        <f>Prehlad!I35</f>
        <v>0</v>
      </c>
      <c r="D18" s="96">
        <f>Prehlad!J35</f>
        <v>0</v>
      </c>
      <c r="E18" s="97">
        <f>Prehlad!L35</f>
        <v>372.6384</v>
      </c>
      <c r="F18" s="98">
        <f>Prehlad!N35</f>
        <v>0</v>
      </c>
      <c r="G18" s="98">
        <f>Prehlad!W35</f>
        <v>273.858</v>
      </c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Narrow,Bežné"&amp;8Strana&amp;"Arial,Normálne"&amp;10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109" customWidth="1"/>
    <col min="2" max="2" width="5.00390625" style="110" customWidth="1"/>
    <col min="3" max="3" width="13.00390625" style="111" customWidth="1"/>
    <col min="4" max="4" width="35.7109375" style="95" customWidth="1"/>
    <col min="5" max="5" width="10.7109375" style="98" customWidth="1"/>
    <col min="6" max="6" width="5.28125" style="95" customWidth="1"/>
    <col min="7" max="7" width="9.7109375" style="96" customWidth="1"/>
    <col min="8" max="9" width="0" style="96" hidden="1" customWidth="1"/>
    <col min="10" max="10" width="10.7109375" style="96" customWidth="1"/>
    <col min="11" max="12" width="0" style="97" hidden="1" customWidth="1"/>
    <col min="13" max="14" width="0" style="98" hidden="1" customWidth="1"/>
    <col min="15" max="15" width="3.57421875" style="95" customWidth="1"/>
    <col min="16" max="16" width="0" style="95" hidden="1" customWidth="1"/>
    <col min="17" max="19" width="0" style="98" hidden="1" customWidth="1"/>
    <col min="20" max="22" width="0" style="108" hidden="1" customWidth="1"/>
    <col min="23" max="23" width="9.140625" style="112" customWidth="1"/>
    <col min="24" max="25" width="5.7109375" style="95" customWidth="1"/>
    <col min="26" max="26" width="6.57421875" style="95" customWidth="1"/>
    <col min="27" max="27" width="24.8515625" style="95" customWidth="1"/>
    <col min="28" max="28" width="4.28125" style="95" customWidth="1"/>
    <col min="29" max="29" width="8.28125" style="95" customWidth="1"/>
    <col min="30" max="30" width="8.7109375" style="95" customWidth="1"/>
    <col min="31" max="16384" width="9.140625" style="95" customWidth="1"/>
  </cols>
  <sheetData>
    <row r="1" spans="1:30" ht="12.75">
      <c r="A1" s="99" t="s">
        <v>80</v>
      </c>
      <c r="B1" s="95"/>
      <c r="C1" s="95"/>
      <c r="E1" s="99" t="s">
        <v>102</v>
      </c>
      <c r="H1" s="95"/>
      <c r="I1" s="95"/>
      <c r="L1" s="95"/>
      <c r="M1" s="95"/>
      <c r="N1" s="95"/>
      <c r="T1" s="95"/>
      <c r="U1" s="95"/>
      <c r="V1" s="95"/>
      <c r="W1" s="95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ht="12.75">
      <c r="A2" s="99" t="s">
        <v>82</v>
      </c>
      <c r="B2" s="95"/>
      <c r="C2" s="95"/>
      <c r="E2" s="99" t="s">
        <v>83</v>
      </c>
      <c r="H2" s="113"/>
      <c r="I2" s="95"/>
      <c r="L2" s="95"/>
      <c r="M2" s="95"/>
      <c r="N2" s="95"/>
      <c r="T2" s="95"/>
      <c r="U2" s="95"/>
      <c r="V2" s="95"/>
      <c r="W2" s="95"/>
      <c r="Z2" s="4" t="s">
        <v>8</v>
      </c>
      <c r="AA2" s="9" t="s">
        <v>103</v>
      </c>
      <c r="AB2" s="9" t="s">
        <v>10</v>
      </c>
      <c r="AC2" s="9"/>
      <c r="AD2" s="10"/>
    </row>
    <row r="3" spans="1:30" ht="12.75">
      <c r="A3" s="99" t="s">
        <v>104</v>
      </c>
      <c r="B3" s="95"/>
      <c r="C3" s="95"/>
      <c r="E3" s="99" t="s">
        <v>86</v>
      </c>
      <c r="H3" s="95"/>
      <c r="I3" s="95"/>
      <c r="L3" s="95"/>
      <c r="M3" s="95"/>
      <c r="N3" s="95"/>
      <c r="T3" s="95"/>
      <c r="U3" s="95"/>
      <c r="V3" s="95"/>
      <c r="W3" s="95"/>
      <c r="Z3" s="4" t="s">
        <v>12</v>
      </c>
      <c r="AA3" s="9" t="s">
        <v>105</v>
      </c>
      <c r="AB3" s="9" t="s">
        <v>14</v>
      </c>
      <c r="AC3" s="9" t="s">
        <v>15</v>
      </c>
      <c r="AD3" s="10" t="s">
        <v>16</v>
      </c>
    </row>
    <row r="4" spans="1:30" ht="12.75">
      <c r="A4" s="95"/>
      <c r="B4" s="95"/>
      <c r="C4" s="95"/>
      <c r="E4" s="95"/>
      <c r="G4" s="95"/>
      <c r="H4" s="95"/>
      <c r="I4" s="95"/>
      <c r="J4" s="95"/>
      <c r="K4" s="95"/>
      <c r="L4" s="95"/>
      <c r="M4" s="95"/>
      <c r="N4" s="95"/>
      <c r="T4" s="95"/>
      <c r="U4" s="95"/>
      <c r="V4" s="95"/>
      <c r="W4" s="95"/>
      <c r="Z4" s="4" t="s">
        <v>17</v>
      </c>
      <c r="AA4" s="9" t="s">
        <v>106</v>
      </c>
      <c r="AB4" s="9" t="s">
        <v>14</v>
      </c>
      <c r="AC4" s="9"/>
      <c r="AD4" s="10"/>
    </row>
    <row r="5" spans="1:30" ht="12.75">
      <c r="A5" s="99" t="s">
        <v>5</v>
      </c>
      <c r="B5" s="95"/>
      <c r="C5" s="95"/>
      <c r="E5" s="95"/>
      <c r="G5" s="95"/>
      <c r="H5" s="95"/>
      <c r="I5" s="95"/>
      <c r="J5" s="95"/>
      <c r="K5" s="95"/>
      <c r="L5" s="95"/>
      <c r="M5" s="95"/>
      <c r="N5" s="95"/>
      <c r="T5" s="95"/>
      <c r="U5" s="95"/>
      <c r="V5" s="95"/>
      <c r="W5" s="95"/>
      <c r="Z5" s="4" t="s">
        <v>23</v>
      </c>
      <c r="AA5" s="9" t="s">
        <v>105</v>
      </c>
      <c r="AB5" s="9" t="s">
        <v>14</v>
      </c>
      <c r="AC5" s="9" t="s">
        <v>15</v>
      </c>
      <c r="AD5" s="10" t="s">
        <v>16</v>
      </c>
    </row>
    <row r="6" spans="1:23" ht="12.75">
      <c r="A6" s="99"/>
      <c r="B6" s="95"/>
      <c r="C6" s="95"/>
      <c r="E6" s="95"/>
      <c r="G6" s="95"/>
      <c r="H6" s="95"/>
      <c r="I6" s="95"/>
      <c r="J6" s="95"/>
      <c r="K6" s="95"/>
      <c r="L6" s="95"/>
      <c r="M6" s="95"/>
      <c r="N6" s="95"/>
      <c r="T6" s="95"/>
      <c r="U6" s="95"/>
      <c r="V6" s="95"/>
      <c r="W6" s="95"/>
    </row>
    <row r="7" spans="1:23" ht="12.75">
      <c r="A7" s="99"/>
      <c r="B7" s="95"/>
      <c r="C7" s="95"/>
      <c r="E7" s="95"/>
      <c r="G7" s="95"/>
      <c r="H7" s="95"/>
      <c r="I7" s="95"/>
      <c r="J7" s="95"/>
      <c r="K7" s="95"/>
      <c r="L7" s="95"/>
      <c r="M7" s="95"/>
      <c r="N7" s="95"/>
      <c r="T7" s="95"/>
      <c r="U7" s="95"/>
      <c r="V7" s="95"/>
      <c r="W7" s="95"/>
    </row>
    <row r="8" spans="1:23" ht="13.5">
      <c r="A8" s="95"/>
      <c r="D8" s="100" t="s">
        <v>107</v>
      </c>
      <c r="T8" s="95"/>
      <c r="U8" s="95"/>
      <c r="V8" s="95"/>
      <c r="W8" s="95"/>
    </row>
    <row r="9" spans="1:23" ht="12.75">
      <c r="A9" s="101" t="s">
        <v>108</v>
      </c>
      <c r="B9" s="102" t="s">
        <v>109</v>
      </c>
      <c r="C9" s="102" t="s">
        <v>110</v>
      </c>
      <c r="D9" s="102" t="s">
        <v>111</v>
      </c>
      <c r="E9" s="102" t="s">
        <v>112</v>
      </c>
      <c r="F9" s="102" t="s">
        <v>113</v>
      </c>
      <c r="G9" s="102" t="s">
        <v>114</v>
      </c>
      <c r="H9" s="102" t="s">
        <v>90</v>
      </c>
      <c r="I9" s="102" t="s">
        <v>91</v>
      </c>
      <c r="J9" s="102" t="s">
        <v>92</v>
      </c>
      <c r="K9" s="128" t="s">
        <v>93</v>
      </c>
      <c r="L9" s="128"/>
      <c r="M9" s="129" t="s">
        <v>94</v>
      </c>
      <c r="N9" s="129"/>
      <c r="O9" s="114" t="s">
        <v>115</v>
      </c>
      <c r="P9" s="115" t="s">
        <v>116</v>
      </c>
      <c r="Q9" s="116" t="s">
        <v>112</v>
      </c>
      <c r="R9" s="116" t="s">
        <v>112</v>
      </c>
      <c r="S9" s="117" t="s">
        <v>112</v>
      </c>
      <c r="T9" s="118" t="s">
        <v>117</v>
      </c>
      <c r="U9" s="118" t="s">
        <v>118</v>
      </c>
      <c r="V9" s="118" t="s">
        <v>119</v>
      </c>
      <c r="W9" s="95"/>
    </row>
    <row r="10" spans="1:23" ht="12.75">
      <c r="A10" s="105" t="s">
        <v>120</v>
      </c>
      <c r="B10" s="106" t="s">
        <v>121</v>
      </c>
      <c r="C10" s="119"/>
      <c r="D10" s="106" t="s">
        <v>122</v>
      </c>
      <c r="E10" s="106" t="s">
        <v>123</v>
      </c>
      <c r="F10" s="106" t="s">
        <v>124</v>
      </c>
      <c r="G10" s="106" t="s">
        <v>125</v>
      </c>
      <c r="H10" s="106" t="s">
        <v>95</v>
      </c>
      <c r="I10" s="106" t="s">
        <v>40</v>
      </c>
      <c r="J10" s="106"/>
      <c r="K10" s="106" t="s">
        <v>114</v>
      </c>
      <c r="L10" s="106" t="s">
        <v>92</v>
      </c>
      <c r="M10" s="120" t="s">
        <v>114</v>
      </c>
      <c r="N10" s="106" t="s">
        <v>92</v>
      </c>
      <c r="O10" s="107" t="s">
        <v>126</v>
      </c>
      <c r="P10" s="121"/>
      <c r="Q10" s="122" t="s">
        <v>127</v>
      </c>
      <c r="R10" s="122" t="s">
        <v>128</v>
      </c>
      <c r="S10" s="123" t="s">
        <v>129</v>
      </c>
      <c r="T10" s="118" t="s">
        <v>130</v>
      </c>
      <c r="U10" s="118" t="s">
        <v>131</v>
      </c>
      <c r="V10" s="118" t="s">
        <v>132</v>
      </c>
      <c r="W10" s="108" t="s">
        <v>96</v>
      </c>
    </row>
    <row r="12" ht="12.75">
      <c r="B12" s="124" t="s">
        <v>133</v>
      </c>
    </row>
    <row r="13" ht="12.75">
      <c r="B13" s="111" t="s">
        <v>97</v>
      </c>
    </row>
    <row r="14" spans="1:27" ht="12.75">
      <c r="A14" s="109">
        <v>1</v>
      </c>
      <c r="B14" s="110" t="s">
        <v>134</v>
      </c>
      <c r="C14" s="111" t="s">
        <v>135</v>
      </c>
      <c r="D14" s="95" t="s">
        <v>136</v>
      </c>
      <c r="E14" s="98">
        <v>36</v>
      </c>
      <c r="F14" s="95" t="s">
        <v>137</v>
      </c>
      <c r="H14" s="96">
        <f aca="true" t="shared" si="0" ref="H14:H20">ROUND(E14*G14,2)</f>
        <v>0</v>
      </c>
      <c r="J14" s="96">
        <f aca="true" t="shared" si="1" ref="J14:J20">ROUND(E14*G14,2)</f>
        <v>0</v>
      </c>
      <c r="O14" s="95">
        <v>20</v>
      </c>
      <c r="P14" s="95" t="s">
        <v>138</v>
      </c>
      <c r="T14" s="108" t="s">
        <v>51</v>
      </c>
      <c r="U14" s="108" t="s">
        <v>51</v>
      </c>
      <c r="V14" s="108" t="s">
        <v>68</v>
      </c>
      <c r="W14" s="112">
        <v>70.704</v>
      </c>
      <c r="Z14" s="95" t="s">
        <v>139</v>
      </c>
      <c r="AA14" s="95">
        <v>103020102001</v>
      </c>
    </row>
    <row r="15" spans="1:27" ht="12.75">
      <c r="A15" s="109">
        <v>2</v>
      </c>
      <c r="B15" s="110" t="s">
        <v>134</v>
      </c>
      <c r="C15" s="111" t="s">
        <v>140</v>
      </c>
      <c r="D15" s="95" t="s">
        <v>141</v>
      </c>
      <c r="E15" s="98">
        <v>36</v>
      </c>
      <c r="F15" s="95" t="s">
        <v>137</v>
      </c>
      <c r="H15" s="96">
        <f t="shared" si="0"/>
        <v>0</v>
      </c>
      <c r="J15" s="96">
        <f t="shared" si="1"/>
        <v>0</v>
      </c>
      <c r="O15" s="95">
        <v>20</v>
      </c>
      <c r="P15" s="95" t="s">
        <v>138</v>
      </c>
      <c r="T15" s="108" t="s">
        <v>51</v>
      </c>
      <c r="U15" s="108" t="s">
        <v>51</v>
      </c>
      <c r="V15" s="108" t="s">
        <v>68</v>
      </c>
      <c r="W15" s="112">
        <v>9.9</v>
      </c>
      <c r="Z15" s="95" t="s">
        <v>139</v>
      </c>
      <c r="AA15" s="95">
        <v>103020102019</v>
      </c>
    </row>
    <row r="16" spans="1:27" ht="12.75">
      <c r="A16" s="109">
        <v>3</v>
      </c>
      <c r="B16" s="110" t="s">
        <v>134</v>
      </c>
      <c r="C16" s="111" t="s">
        <v>142</v>
      </c>
      <c r="D16" s="95" t="s">
        <v>143</v>
      </c>
      <c r="E16" s="98">
        <v>36</v>
      </c>
      <c r="F16" s="95" t="s">
        <v>137</v>
      </c>
      <c r="H16" s="96">
        <f t="shared" si="0"/>
        <v>0</v>
      </c>
      <c r="J16" s="96">
        <f t="shared" si="1"/>
        <v>0</v>
      </c>
      <c r="O16" s="95">
        <v>20</v>
      </c>
      <c r="P16" s="95" t="s">
        <v>138</v>
      </c>
      <c r="T16" s="108" t="s">
        <v>51</v>
      </c>
      <c r="U16" s="108" t="s">
        <v>51</v>
      </c>
      <c r="V16" s="108" t="s">
        <v>68</v>
      </c>
      <c r="W16" s="112">
        <v>0.396</v>
      </c>
      <c r="Z16" s="95" t="s">
        <v>144</v>
      </c>
      <c r="AA16" s="95">
        <v>106020201001</v>
      </c>
    </row>
    <row r="17" spans="1:27" ht="12.75">
      <c r="A17" s="109">
        <v>4</v>
      </c>
      <c r="B17" s="110" t="s">
        <v>134</v>
      </c>
      <c r="C17" s="111" t="s">
        <v>145</v>
      </c>
      <c r="D17" s="95" t="s">
        <v>146</v>
      </c>
      <c r="E17" s="98">
        <v>27</v>
      </c>
      <c r="F17" s="95" t="s">
        <v>137</v>
      </c>
      <c r="H17" s="96">
        <f t="shared" si="0"/>
        <v>0</v>
      </c>
      <c r="J17" s="96">
        <f t="shared" si="1"/>
        <v>0</v>
      </c>
      <c r="O17" s="95">
        <v>20</v>
      </c>
      <c r="P17" s="95" t="s">
        <v>138</v>
      </c>
      <c r="T17" s="108" t="s">
        <v>51</v>
      </c>
      <c r="U17" s="108" t="s">
        <v>51</v>
      </c>
      <c r="V17" s="108" t="s">
        <v>68</v>
      </c>
      <c r="W17" s="112">
        <v>16.2</v>
      </c>
      <c r="Z17" s="95" t="s">
        <v>144</v>
      </c>
      <c r="AA17" s="95">
        <v>106070007002</v>
      </c>
    </row>
    <row r="18" spans="1:27" ht="12.75">
      <c r="A18" s="109">
        <v>5</v>
      </c>
      <c r="B18" s="110" t="s">
        <v>134</v>
      </c>
      <c r="C18" s="111" t="s">
        <v>147</v>
      </c>
      <c r="D18" s="95" t="s">
        <v>148</v>
      </c>
      <c r="E18" s="98">
        <v>36</v>
      </c>
      <c r="F18" s="95" t="s">
        <v>137</v>
      </c>
      <c r="H18" s="96">
        <f t="shared" si="0"/>
        <v>0</v>
      </c>
      <c r="J18" s="96">
        <f t="shared" si="1"/>
        <v>0</v>
      </c>
      <c r="O18" s="95">
        <v>20</v>
      </c>
      <c r="P18" s="95" t="s">
        <v>138</v>
      </c>
      <c r="T18" s="108" t="s">
        <v>51</v>
      </c>
      <c r="U18" s="108" t="s">
        <v>51</v>
      </c>
      <c r="V18" s="108" t="s">
        <v>68</v>
      </c>
      <c r="W18" s="112">
        <v>0.324</v>
      </c>
      <c r="Z18" s="95" t="s">
        <v>139</v>
      </c>
      <c r="AA18" s="95">
        <v>104010007001</v>
      </c>
    </row>
    <row r="19" spans="1:27" ht="12.75">
      <c r="A19" s="109">
        <v>6</v>
      </c>
      <c r="B19" s="110" t="s">
        <v>149</v>
      </c>
      <c r="C19" s="111" t="s">
        <v>150</v>
      </c>
      <c r="D19" s="95" t="s">
        <v>151</v>
      </c>
      <c r="E19" s="98">
        <v>27</v>
      </c>
      <c r="F19" s="95" t="s">
        <v>137</v>
      </c>
      <c r="H19" s="96">
        <f t="shared" si="0"/>
        <v>0</v>
      </c>
      <c r="J19" s="96">
        <f t="shared" si="1"/>
        <v>0</v>
      </c>
      <c r="O19" s="95">
        <v>20</v>
      </c>
      <c r="P19" s="95" t="s">
        <v>138</v>
      </c>
      <c r="T19" s="108" t="s">
        <v>51</v>
      </c>
      <c r="U19" s="108" t="s">
        <v>51</v>
      </c>
      <c r="V19" s="108" t="s">
        <v>68</v>
      </c>
      <c r="W19" s="112">
        <v>6.534</v>
      </c>
      <c r="Z19" s="95" t="s">
        <v>144</v>
      </c>
      <c r="AA19" s="95" t="s">
        <v>138</v>
      </c>
    </row>
    <row r="20" spans="1:27" ht="12.75">
      <c r="A20" s="109">
        <v>7</v>
      </c>
      <c r="B20" s="110" t="s">
        <v>134</v>
      </c>
      <c r="C20" s="111" t="s">
        <v>152</v>
      </c>
      <c r="D20" s="95" t="s">
        <v>153</v>
      </c>
      <c r="E20" s="98">
        <v>180</v>
      </c>
      <c r="F20" s="95" t="s">
        <v>154</v>
      </c>
      <c r="H20" s="96">
        <f t="shared" si="0"/>
        <v>0</v>
      </c>
      <c r="J20" s="96">
        <f t="shared" si="1"/>
        <v>0</v>
      </c>
      <c r="O20" s="95">
        <v>20</v>
      </c>
      <c r="P20" s="95" t="s">
        <v>138</v>
      </c>
      <c r="T20" s="108" t="s">
        <v>51</v>
      </c>
      <c r="U20" s="108" t="s">
        <v>51</v>
      </c>
      <c r="V20" s="108" t="s">
        <v>68</v>
      </c>
      <c r="W20" s="112">
        <v>2.16</v>
      </c>
      <c r="Z20" s="95" t="s">
        <v>144</v>
      </c>
      <c r="AA20" s="95">
        <v>108020101001</v>
      </c>
    </row>
    <row r="21" spans="4:23" ht="12.75">
      <c r="D21" s="109" t="s">
        <v>155</v>
      </c>
      <c r="E21" s="125">
        <f>J21</f>
        <v>0</v>
      </c>
      <c r="H21" s="125">
        <f>SUM(H12:H20)</f>
        <v>0</v>
      </c>
      <c r="I21" s="125">
        <f>SUM(I12:I20)</f>
        <v>0</v>
      </c>
      <c r="J21" s="125">
        <f>SUM(J12:J20)</f>
        <v>0</v>
      </c>
      <c r="L21" s="126">
        <f>SUM(L12:L20)</f>
        <v>0</v>
      </c>
      <c r="N21" s="127">
        <f>SUM(N12:N20)</f>
        <v>0</v>
      </c>
      <c r="W21" s="112">
        <f>SUM(W12:W20)</f>
        <v>106.218</v>
      </c>
    </row>
    <row r="23" ht="12.75">
      <c r="B23" s="111" t="s">
        <v>98</v>
      </c>
    </row>
    <row r="24" spans="1:27" ht="12.75">
      <c r="A24" s="109">
        <v>8</v>
      </c>
      <c r="B24" s="110" t="s">
        <v>156</v>
      </c>
      <c r="C24" s="111" t="s">
        <v>157</v>
      </c>
      <c r="D24" s="95" t="s">
        <v>158</v>
      </c>
      <c r="E24" s="98">
        <v>720</v>
      </c>
      <c r="F24" s="95" t="s">
        <v>154</v>
      </c>
      <c r="H24" s="96">
        <f>ROUND(E24*G24,2)</f>
        <v>0</v>
      </c>
      <c r="J24" s="96">
        <f>ROUND(E24*G24,2)</f>
        <v>0</v>
      </c>
      <c r="K24" s="97">
        <v>0.23481</v>
      </c>
      <c r="L24" s="97">
        <f>E24*K24</f>
        <v>169.0632</v>
      </c>
      <c r="O24" s="95">
        <v>20</v>
      </c>
      <c r="P24" s="95" t="s">
        <v>138</v>
      </c>
      <c r="T24" s="108" t="s">
        <v>51</v>
      </c>
      <c r="U24" s="108" t="s">
        <v>51</v>
      </c>
      <c r="V24" s="108" t="s">
        <v>68</v>
      </c>
      <c r="W24" s="112">
        <v>17.28</v>
      </c>
      <c r="Z24" s="95" t="s">
        <v>159</v>
      </c>
      <c r="AA24" s="95">
        <v>2201010301005</v>
      </c>
    </row>
    <row r="25" spans="1:27" ht="12.75">
      <c r="A25" s="109">
        <v>9</v>
      </c>
      <c r="B25" s="110" t="s">
        <v>156</v>
      </c>
      <c r="C25" s="111" t="s">
        <v>160</v>
      </c>
      <c r="D25" s="95" t="s">
        <v>161</v>
      </c>
      <c r="E25" s="98">
        <v>720</v>
      </c>
      <c r="F25" s="95" t="s">
        <v>154</v>
      </c>
      <c r="H25" s="96">
        <f>ROUND(E25*G25,2)</f>
        <v>0</v>
      </c>
      <c r="J25" s="96">
        <f>ROUND(E25*G25,2)</f>
        <v>0</v>
      </c>
      <c r="K25" s="97">
        <v>0.17621</v>
      </c>
      <c r="L25" s="97">
        <f>E25*K25</f>
        <v>126.8712</v>
      </c>
      <c r="O25" s="95">
        <v>20</v>
      </c>
      <c r="P25" s="95" t="s">
        <v>138</v>
      </c>
      <c r="T25" s="108" t="s">
        <v>51</v>
      </c>
      <c r="U25" s="108" t="s">
        <v>51</v>
      </c>
      <c r="V25" s="108" t="s">
        <v>68</v>
      </c>
      <c r="W25" s="112">
        <v>66.96</v>
      </c>
      <c r="Z25" s="95" t="s">
        <v>162</v>
      </c>
      <c r="AA25" s="95">
        <v>2203064005004</v>
      </c>
    </row>
    <row r="26" spans="4:23" ht="12.75">
      <c r="D26" s="109" t="s">
        <v>163</v>
      </c>
      <c r="E26" s="125">
        <f>J26</f>
        <v>0</v>
      </c>
      <c r="H26" s="125">
        <f>SUM(H23:H25)</f>
        <v>0</v>
      </c>
      <c r="I26" s="125">
        <f>SUM(I23:I25)</f>
        <v>0</v>
      </c>
      <c r="J26" s="125">
        <f>SUM(J23:J25)</f>
        <v>0</v>
      </c>
      <c r="L26" s="126">
        <f>SUM(L23:L25)</f>
        <v>295.9344</v>
      </c>
      <c r="N26" s="127">
        <f>SUM(N23:N25)</f>
        <v>0</v>
      </c>
      <c r="W26" s="112">
        <f>SUM(W23:W25)</f>
        <v>84.24</v>
      </c>
    </row>
    <row r="28" ht="12.75">
      <c r="B28" s="111" t="s">
        <v>99</v>
      </c>
    </row>
    <row r="29" spans="1:27" ht="12.75">
      <c r="A29" s="109">
        <v>10</v>
      </c>
      <c r="B29" s="110" t="s">
        <v>156</v>
      </c>
      <c r="C29" s="111" t="s">
        <v>164</v>
      </c>
      <c r="D29" s="95" t="s">
        <v>165</v>
      </c>
      <c r="E29" s="98">
        <v>600</v>
      </c>
      <c r="F29" s="95" t="s">
        <v>166</v>
      </c>
      <c r="H29" s="96">
        <f>ROUND(E29*G29,2)</f>
        <v>0</v>
      </c>
      <c r="J29" s="96">
        <f>ROUND(E29*G29,2)</f>
        <v>0</v>
      </c>
      <c r="K29" s="97">
        <v>0.10562</v>
      </c>
      <c r="L29" s="97">
        <f>E29*K29</f>
        <v>63.372</v>
      </c>
      <c r="O29" s="95">
        <v>20</v>
      </c>
      <c r="P29" s="95" t="s">
        <v>138</v>
      </c>
      <c r="T29" s="108" t="s">
        <v>51</v>
      </c>
      <c r="U29" s="108" t="s">
        <v>51</v>
      </c>
      <c r="V29" s="108" t="s">
        <v>68</v>
      </c>
      <c r="W29" s="112">
        <v>83.4</v>
      </c>
      <c r="Z29" s="95" t="s">
        <v>162</v>
      </c>
      <c r="AA29" s="95">
        <v>222508</v>
      </c>
    </row>
    <row r="30" spans="1:27" ht="12.75">
      <c r="A30" s="109">
        <v>11</v>
      </c>
      <c r="B30" s="110" t="s">
        <v>167</v>
      </c>
      <c r="C30" s="111" t="s">
        <v>168</v>
      </c>
      <c r="D30" s="95" t="s">
        <v>169</v>
      </c>
      <c r="E30" s="98">
        <v>606</v>
      </c>
      <c r="F30" s="95" t="s">
        <v>170</v>
      </c>
      <c r="I30" s="96">
        <f>ROUND(E30*G30,2)</f>
        <v>0</v>
      </c>
      <c r="J30" s="96">
        <f>ROUND(E30*G30,2)</f>
        <v>0</v>
      </c>
      <c r="K30" s="97">
        <v>0.022</v>
      </c>
      <c r="L30" s="97">
        <f>E30*K30</f>
        <v>13.331999999999999</v>
      </c>
      <c r="O30" s="95">
        <v>20</v>
      </c>
      <c r="P30" s="95" t="s">
        <v>138</v>
      </c>
      <c r="T30" s="108" t="s">
        <v>51</v>
      </c>
      <c r="U30" s="108" t="s">
        <v>51</v>
      </c>
      <c r="V30" s="108" t="s">
        <v>68</v>
      </c>
      <c r="Z30" s="95" t="s">
        <v>171</v>
      </c>
      <c r="AA30" s="95" t="s">
        <v>138</v>
      </c>
    </row>
    <row r="31" spans="4:23" ht="12.75">
      <c r="D31" s="109" t="s">
        <v>172</v>
      </c>
      <c r="E31" s="125">
        <f>J31</f>
        <v>0</v>
      </c>
      <c r="H31" s="125">
        <f>SUM(H28:H30)</f>
        <v>0</v>
      </c>
      <c r="I31" s="125">
        <f>SUM(I28:I30)</f>
        <v>0</v>
      </c>
      <c r="J31" s="125">
        <f>SUM(J28:J30)</f>
        <v>0</v>
      </c>
      <c r="L31" s="126">
        <f>SUM(L28:L30)</f>
        <v>76.704</v>
      </c>
      <c r="N31" s="127">
        <f>SUM(N28:N30)</f>
        <v>0</v>
      </c>
      <c r="W31" s="112">
        <f>SUM(W28:W30)</f>
        <v>83.4</v>
      </c>
    </row>
    <row r="33" spans="4:23" ht="12.75">
      <c r="D33" s="109" t="s">
        <v>100</v>
      </c>
      <c r="E33" s="125">
        <f>J33</f>
        <v>0</v>
      </c>
      <c r="H33" s="125">
        <f>+H21+H26+H31</f>
        <v>0</v>
      </c>
      <c r="I33" s="125">
        <f>+I21+I26+I31</f>
        <v>0</v>
      </c>
      <c r="J33" s="125">
        <f>+J21+J26+J31</f>
        <v>0</v>
      </c>
      <c r="L33" s="126">
        <f>+L21+L26+L31</f>
        <v>372.6384</v>
      </c>
      <c r="N33" s="127">
        <f>+N21+N26+N31</f>
        <v>0</v>
      </c>
      <c r="W33" s="112">
        <f>+W21+W26+W31</f>
        <v>273.858</v>
      </c>
    </row>
    <row r="35" spans="4:23" ht="12.75">
      <c r="D35" s="99" t="s">
        <v>101</v>
      </c>
      <c r="E35" s="125">
        <f>J35</f>
        <v>0</v>
      </c>
      <c r="H35" s="125">
        <f>+H33</f>
        <v>0</v>
      </c>
      <c r="I35" s="125">
        <f>+I33</f>
        <v>0</v>
      </c>
      <c r="J35" s="125">
        <f>+J33</f>
        <v>0</v>
      </c>
      <c r="L35" s="126">
        <f>+L33</f>
        <v>372.6384</v>
      </c>
      <c r="N35" s="127">
        <f>+N33</f>
        <v>0</v>
      </c>
      <c r="W35" s="112">
        <f>+W33</f>
        <v>273.858</v>
      </c>
    </row>
  </sheetData>
  <sheetProtection selectLockedCells="1" selectUnlockedCells="1"/>
  <mergeCells count="2">
    <mergeCell ref="K9:L9"/>
    <mergeCell ref="M9:N9"/>
  </mergeCells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Narrow,Bežné"&amp;8Strana&amp;"Arial,Normálne"&amp;10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Gembala</dc:creator>
  <cp:keywords/>
  <dc:description/>
  <cp:lastModifiedBy>Miro</cp:lastModifiedBy>
  <cp:lastPrinted>2009-04-24T07:21:38Z</cp:lastPrinted>
  <dcterms:created xsi:type="dcterms:W3CDTF">1999-04-06T07:39:42Z</dcterms:created>
  <dcterms:modified xsi:type="dcterms:W3CDTF">2012-04-19T16:18:23Z</dcterms:modified>
  <cp:category/>
  <cp:version/>
  <cp:contentType/>
  <cp:contentStatus/>
</cp:coreProperties>
</file>